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 codeName="{60716B99-48EF-4627-542C-1B4CF24DBC83}"/>
  <workbookPr codeName="ThisWorkbook"/>
  <mc:AlternateContent xmlns:mc="http://schemas.openxmlformats.org/markup-compatibility/2006">
    <mc:Choice Requires="x15">
      <x15ac:absPath xmlns:x15ac="http://schemas.microsoft.com/office/spreadsheetml/2010/11/ac" url="P:\TKD\Sastezaniya\2024 Balkan cup\"/>
    </mc:Choice>
  </mc:AlternateContent>
  <xr:revisionPtr revIDLastSave="0" documentId="13_ncr:1_{D622B2ED-583C-4A36-8303-ADFFA3BD6781}" xr6:coauthVersionLast="47" xr6:coauthVersionMax="47" xr10:uidLastSave="{00000000-0000-0000-0000-000000000000}"/>
  <workbookProtection workbookAlgorithmName="SHA-512" workbookHashValue="LqmC6c8pe0vkrvt/b9HBN7EzxKLpDCu6dzInyz0t7QhU1ps9JL5RZxyPWAruKxOTu0/cLe+LmZ+IGwI0+21aSA==" workbookSaltValue="8pPL/nRu6ykKrNuc60UR6A==" workbookSpinCount="100000" lockStructure="1"/>
  <bookViews>
    <workbookView xWindow="-108" yWindow="-108" windowWidth="23256" windowHeight="13896" xr2:uid="{00000000-000D-0000-FFFF-FFFF00000000}"/>
  </bookViews>
  <sheets>
    <sheet name="Balkan2024-Hotel" sheetId="1" r:id="rId1"/>
    <sheet name="Sheet1" sheetId="2" state="hidden" r:id="rId2"/>
  </sheets>
  <definedNames>
    <definedName name="_xlnm.Print_Area" localSheetId="0">'Balkan2024-Hotel'!$A$1:$J$59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N40" i="2" l="1"/>
  <c r="J33" i="1" s="1"/>
  <c r="N39" i="2"/>
  <c r="J32" i="1" s="1"/>
  <c r="N38" i="2"/>
  <c r="J31" i="1" s="1"/>
  <c r="N37" i="2"/>
  <c r="J30" i="1" s="1"/>
  <c r="N36" i="2"/>
  <c r="J29" i="1" s="1"/>
  <c r="N35" i="2"/>
  <c r="J28" i="1" s="1"/>
  <c r="N34" i="2"/>
  <c r="J27" i="1" s="1"/>
  <c r="N32" i="2"/>
  <c r="J25" i="1" s="1"/>
  <c r="N31" i="2"/>
  <c r="L41" i="2"/>
  <c r="L40" i="2"/>
  <c r="L39" i="2"/>
  <c r="L38" i="2"/>
  <c r="L37" i="2"/>
  <c r="L36" i="2"/>
  <c r="L35" i="2"/>
  <c r="L34" i="2"/>
  <c r="L32" i="2"/>
  <c r="K41" i="2"/>
  <c r="K40" i="2"/>
  <c r="K39" i="2"/>
  <c r="K38" i="2"/>
  <c r="K37" i="2"/>
  <c r="K36" i="2"/>
  <c r="K35" i="2"/>
  <c r="K34" i="2"/>
  <c r="K33" i="2"/>
  <c r="K32" i="2"/>
  <c r="J41" i="2"/>
  <c r="M41" i="2" s="1"/>
  <c r="N41" i="2" s="1"/>
  <c r="J34" i="1" s="1"/>
  <c r="J40" i="2"/>
  <c r="M40" i="2" s="1"/>
  <c r="J39" i="2"/>
  <c r="M39" i="2" s="1"/>
  <c r="J38" i="2"/>
  <c r="M38" i="2" s="1"/>
  <c r="J37" i="2"/>
  <c r="J36" i="2"/>
  <c r="M36" i="2" s="1"/>
  <c r="J35" i="2"/>
  <c r="M35" i="2" s="1"/>
  <c r="J34" i="2"/>
  <c r="M34" i="2" s="1"/>
  <c r="J33" i="2"/>
  <c r="M33" i="2" s="1"/>
  <c r="J32" i="2"/>
  <c r="M32" i="2" s="1"/>
  <c r="I41" i="2"/>
  <c r="I40" i="2"/>
  <c r="I39" i="2"/>
  <c r="I38" i="2"/>
  <c r="I37" i="2"/>
  <c r="I36" i="2"/>
  <c r="I35" i="2"/>
  <c r="I34" i="2"/>
  <c r="I33" i="2"/>
  <c r="I32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P37" i="2"/>
  <c r="Q37" i="2"/>
  <c r="R37" i="2"/>
  <c r="P38" i="2"/>
  <c r="Q38" i="2"/>
  <c r="R38" i="2"/>
  <c r="P39" i="2"/>
  <c r="Q39" i="2"/>
  <c r="R39" i="2"/>
  <c r="P40" i="2"/>
  <c r="Q40" i="2"/>
  <c r="R40" i="2"/>
  <c r="P41" i="2"/>
  <c r="Q41" i="2"/>
  <c r="R41" i="2"/>
  <c r="I22" i="2"/>
  <c r="J51" i="2"/>
  <c r="J22" i="2"/>
  <c r="E25" i="2"/>
  <c r="E24" i="2"/>
  <c r="L51" i="2"/>
  <c r="L50" i="2"/>
  <c r="L49" i="2"/>
  <c r="L48" i="2"/>
  <c r="L47" i="2"/>
  <c r="L46" i="2"/>
  <c r="L45" i="2"/>
  <c r="L44" i="2"/>
  <c r="L43" i="2"/>
  <c r="L42" i="2"/>
  <c r="L31" i="2"/>
  <c r="L30" i="2"/>
  <c r="L29" i="2"/>
  <c r="L28" i="2"/>
  <c r="L27" i="2"/>
  <c r="L26" i="2"/>
  <c r="L25" i="2"/>
  <c r="L24" i="2"/>
  <c r="L23" i="2"/>
  <c r="L22" i="2"/>
  <c r="K22" i="2"/>
  <c r="M22" i="2" l="1"/>
  <c r="N22" i="2" s="1"/>
  <c r="J15" i="1" s="1"/>
  <c r="M37" i="2"/>
  <c r="N33" i="2"/>
  <c r="J26" i="1" s="1"/>
  <c r="Q22" i="2"/>
  <c r="Q24" i="2"/>
  <c r="Q25" i="2"/>
  <c r="Q26" i="2"/>
  <c r="Q27" i="2"/>
  <c r="Q28" i="2"/>
  <c r="Q29" i="2"/>
  <c r="Q30" i="2"/>
  <c r="Q31" i="2"/>
  <c r="Q42" i="2"/>
  <c r="Q43" i="2"/>
  <c r="Q44" i="2"/>
  <c r="Q45" i="2"/>
  <c r="Q46" i="2"/>
  <c r="Q47" i="2"/>
  <c r="Q48" i="2"/>
  <c r="Q49" i="2"/>
  <c r="Q50" i="2"/>
  <c r="Q51" i="2"/>
  <c r="Q23" i="2"/>
  <c r="R22" i="2"/>
  <c r="P23" i="2"/>
  <c r="P24" i="2"/>
  <c r="P25" i="2"/>
  <c r="P26" i="2"/>
  <c r="P27" i="2"/>
  <c r="P28" i="2"/>
  <c r="P29" i="2"/>
  <c r="P30" i="2"/>
  <c r="P31" i="2"/>
  <c r="P42" i="2"/>
  <c r="P43" i="2"/>
  <c r="P44" i="2"/>
  <c r="P45" i="2"/>
  <c r="P46" i="2"/>
  <c r="P47" i="2"/>
  <c r="P48" i="2"/>
  <c r="P49" i="2"/>
  <c r="P50" i="2"/>
  <c r="P51" i="2"/>
  <c r="P22" i="2"/>
  <c r="R23" i="2" l="1"/>
  <c r="R24" i="2"/>
  <c r="R25" i="2"/>
  <c r="R26" i="2"/>
  <c r="R27" i="2"/>
  <c r="R28" i="2"/>
  <c r="R29" i="2"/>
  <c r="R30" i="2"/>
  <c r="R31" i="2"/>
  <c r="R42" i="2"/>
  <c r="R43" i="2"/>
  <c r="R44" i="2"/>
  <c r="R45" i="2"/>
  <c r="R46" i="2"/>
  <c r="R47" i="2"/>
  <c r="R48" i="2"/>
  <c r="R49" i="2"/>
  <c r="R50" i="2"/>
  <c r="R51" i="2"/>
  <c r="N51" i="2" l="1"/>
  <c r="J44" i="1" s="1"/>
  <c r="N50" i="2"/>
  <c r="J43" i="1" s="1"/>
  <c r="N49" i="2"/>
  <c r="J42" i="1" s="1"/>
  <c r="N48" i="2"/>
  <c r="J41" i="1" s="1"/>
  <c r="N47" i="2"/>
  <c r="J40" i="1" s="1"/>
  <c r="N46" i="2"/>
  <c r="J39" i="1" s="1"/>
  <c r="N45" i="2"/>
  <c r="J38" i="1" s="1"/>
  <c r="N43" i="2"/>
  <c r="J36" i="1" s="1"/>
  <c r="N42" i="2"/>
  <c r="J35" i="1" s="1"/>
  <c r="N30" i="2"/>
  <c r="N29" i="2"/>
  <c r="N28" i="2"/>
  <c r="N27" i="2"/>
  <c r="K51" i="2"/>
  <c r="M51" i="2" s="1"/>
  <c r="K50" i="2"/>
  <c r="K49" i="2"/>
  <c r="K48" i="2"/>
  <c r="K47" i="2"/>
  <c r="K46" i="2"/>
  <c r="K45" i="2"/>
  <c r="K44" i="2"/>
  <c r="K43" i="2"/>
  <c r="K42" i="2"/>
  <c r="K31" i="2"/>
  <c r="K30" i="2"/>
  <c r="K29" i="2"/>
  <c r="K28" i="2"/>
  <c r="K27" i="2"/>
  <c r="K26" i="2"/>
  <c r="K25" i="2"/>
  <c r="K24" i="2"/>
  <c r="K23" i="2"/>
  <c r="J50" i="2"/>
  <c r="J49" i="2"/>
  <c r="J48" i="2"/>
  <c r="M48" i="2" s="1"/>
  <c r="J47" i="2"/>
  <c r="M47" i="2" s="1"/>
  <c r="J46" i="2"/>
  <c r="M46" i="2" s="1"/>
  <c r="J45" i="2"/>
  <c r="M45" i="2" s="1"/>
  <c r="J44" i="2"/>
  <c r="M44" i="2" s="1"/>
  <c r="J43" i="2"/>
  <c r="M43" i="2" s="1"/>
  <c r="J42" i="2"/>
  <c r="J31" i="2"/>
  <c r="M31" i="2" s="1"/>
  <c r="J30" i="2"/>
  <c r="M30" i="2" s="1"/>
  <c r="J29" i="2"/>
  <c r="M29" i="2" s="1"/>
  <c r="J28" i="2"/>
  <c r="M28" i="2" s="1"/>
  <c r="J27" i="2"/>
  <c r="M27" i="2" s="1"/>
  <c r="J26" i="2"/>
  <c r="M26" i="2" s="1"/>
  <c r="J25" i="2"/>
  <c r="J24" i="2"/>
  <c r="J23" i="2"/>
  <c r="I51" i="2"/>
  <c r="I50" i="2"/>
  <c r="I49" i="2"/>
  <c r="I48" i="2"/>
  <c r="I47" i="2"/>
  <c r="I46" i="2"/>
  <c r="I45" i="2"/>
  <c r="I44" i="2"/>
  <c r="I43" i="2"/>
  <c r="I42" i="2"/>
  <c r="I31" i="2"/>
  <c r="I30" i="2"/>
  <c r="I29" i="2"/>
  <c r="I28" i="2"/>
  <c r="I27" i="2"/>
  <c r="I26" i="2"/>
  <c r="I25" i="2"/>
  <c r="I24" i="2"/>
  <c r="I23" i="2"/>
  <c r="M42" i="2" l="1"/>
  <c r="M49" i="2"/>
  <c r="M23" i="2"/>
  <c r="M24" i="2"/>
  <c r="M50" i="2"/>
  <c r="M25" i="2"/>
  <c r="N44" i="2"/>
  <c r="J37" i="1" s="1"/>
  <c r="J22" i="1"/>
  <c r="J23" i="1"/>
  <c r="J24" i="1"/>
  <c r="N23" i="2"/>
  <c r="J16" i="1" s="1"/>
  <c r="N24" i="2"/>
  <c r="N25" i="2"/>
  <c r="N26" i="2"/>
  <c r="J20" i="1" l="1"/>
  <c r="J18" i="1"/>
  <c r="J19" i="1"/>
  <c r="J17" i="1"/>
  <c r="J21" i="1"/>
  <c r="I45" i="1" l="1"/>
  <c r="I46" i="1" l="1"/>
</calcChain>
</file>

<file path=xl/sharedStrings.xml><?xml version="1.0" encoding="utf-8"?>
<sst xmlns="http://schemas.openxmlformats.org/spreadsheetml/2006/main" count="42" uniqueCount="36">
  <si>
    <t>№</t>
  </si>
  <si>
    <t>Arrival</t>
  </si>
  <si>
    <t>Departure</t>
  </si>
  <si>
    <t>Lunch</t>
  </si>
  <si>
    <t>Dinner</t>
  </si>
  <si>
    <t>Room type</t>
  </si>
  <si>
    <t>1 Name, Surname</t>
  </si>
  <si>
    <t>2 Name, Surname</t>
  </si>
  <si>
    <t>3 Name, Surname</t>
  </si>
  <si>
    <t>Amount</t>
  </si>
  <si>
    <t>Triple</t>
  </si>
  <si>
    <t>PAYMENT DETAILS AND SUMMARY</t>
  </si>
  <si>
    <t>Yes</t>
  </si>
  <si>
    <t>No</t>
  </si>
  <si>
    <t>Double</t>
  </si>
  <si>
    <t>days</t>
  </si>
  <si>
    <t>people</t>
  </si>
  <si>
    <t>food</t>
  </si>
  <si>
    <t>amount</t>
  </si>
  <si>
    <t>room</t>
  </si>
  <si>
    <t>luch/dinner</t>
  </si>
  <si>
    <t>TRIPLE</t>
  </si>
  <si>
    <t>Single</t>
  </si>
  <si>
    <t>TOTAL AMOUNT:</t>
  </si>
  <si>
    <t>DOUBLE</t>
  </si>
  <si>
    <t>SINGLE</t>
  </si>
  <si>
    <t>per person</t>
  </si>
  <si>
    <r>
      <rPr>
        <sz val="14"/>
        <color theme="4" tint="-0.499984740745262"/>
        <rFont val="Calibri"/>
        <family val="2"/>
        <scheme val="minor"/>
      </rPr>
      <t xml:space="preserve">Please note that all payments for </t>
    </r>
    <r>
      <rPr>
        <b/>
        <sz val="14"/>
        <color theme="4" tint="-0.499984740745262"/>
        <rFont val="Calibri"/>
        <family val="2"/>
        <scheme val="minor"/>
      </rPr>
      <t>accommodation</t>
    </r>
    <r>
      <rPr>
        <sz val="14"/>
        <color theme="4" tint="-0.499984740745262"/>
        <rFont val="Calibri"/>
        <family val="2"/>
        <scheme val="minor"/>
      </rPr>
      <t xml:space="preserve"> will be accepted 
</t>
    </r>
    <r>
      <rPr>
        <b/>
        <sz val="14"/>
        <color theme="4" tint="-0.499984740745262"/>
        <rFont val="Calibri"/>
        <family val="2"/>
        <scheme val="minor"/>
      </rPr>
      <t>ONLY</t>
    </r>
    <r>
      <rPr>
        <sz val="14"/>
        <color theme="4" tint="-0.499984740745262"/>
        <rFont val="Calibri"/>
        <family val="2"/>
        <scheme val="minor"/>
      </rPr>
      <t xml:space="preserve"> through </t>
    </r>
    <r>
      <rPr>
        <b/>
        <sz val="14"/>
        <color theme="4" tint="-0.499984740745262"/>
        <rFont val="Calibri"/>
        <family val="2"/>
        <scheme val="minor"/>
      </rPr>
      <t>BANK TRANSFER</t>
    </r>
    <r>
      <rPr>
        <sz val="14"/>
        <color theme="4" tint="-0.499984740745262"/>
        <rFont val="Calibri"/>
        <family val="2"/>
        <scheme val="minor"/>
      </rPr>
      <t xml:space="preserve"> in </t>
    </r>
    <r>
      <rPr>
        <b/>
        <sz val="14"/>
        <color theme="4" tint="-0.499984740745262"/>
        <rFont val="Calibri"/>
        <family val="2"/>
        <scheme val="minor"/>
      </rPr>
      <t>EURO</t>
    </r>
    <r>
      <rPr>
        <sz val="14"/>
        <color theme="4" tint="-0.499984740745262"/>
        <rFont val="Calibri"/>
        <family val="2"/>
        <scheme val="minor"/>
      </rPr>
      <t xml:space="preserve"> currency 
(all bank charges must be on payers account) to the following 
</t>
    </r>
    <r>
      <rPr>
        <u/>
        <sz val="14"/>
        <color theme="4" tint="-0.499984740745262"/>
        <rFont val="Calibri"/>
        <family val="2"/>
        <scheme val="minor"/>
      </rPr>
      <t>BANK ACCOUNT:</t>
    </r>
  </si>
  <si>
    <r>
      <t xml:space="preserve">FINAL PAYMENT MUST BE MADE UNTIL </t>
    </r>
    <r>
      <rPr>
        <b/>
        <sz val="14"/>
        <color rgb="FFFF0000"/>
        <rFont val="Calibri"/>
        <family val="2"/>
        <scheme val="minor"/>
      </rPr>
      <t>14.10.2024</t>
    </r>
  </si>
  <si>
    <r>
      <t xml:space="preserve">  50% UNTIL </t>
    </r>
    <r>
      <rPr>
        <b/>
        <sz val="12"/>
        <color rgb="FFFF0000"/>
        <rFont val="Calibri"/>
        <family val="2"/>
        <scheme val="minor"/>
      </rPr>
      <t>01.10.2024</t>
    </r>
  </si>
  <si>
    <t>Account holder: Central Police Taekwon-Do Club</t>
  </si>
  <si>
    <t>Address: 18 Balsha street, post code 1408, Sofia, Bulgaria</t>
  </si>
  <si>
    <t>Bank: United Bulgarian Bank</t>
  </si>
  <si>
    <t>Bank Address: "Aleksandar Stamboliyski" Blvd 130, 1000 Sofia, Bulgaria</t>
  </si>
  <si>
    <t xml:space="preserve">IBAN: BG37 UBBS 8155 1060 4180 17  </t>
  </si>
  <si>
    <t>BIC: UBBSBGSF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</si>
</sst>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\ [$€-1]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4" tint="-0.499984740745262"/>
      <name val="Calibri"/>
      <family val="2"/>
      <charset val="204"/>
      <scheme val="minor"/>
    </font>
    <font>
      <sz val="14"/>
      <color theme="4" tint="-0.499984740745262"/>
      <name val="Calibri"/>
      <family val="2"/>
      <scheme val="minor"/>
    </font>
    <font>
      <u/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 style="thin">
        <color rgb="FF0066FF"/>
      </bottom>
      <diagonal/>
    </border>
    <border>
      <left style="thin">
        <color rgb="FF0066FF"/>
      </left>
      <right/>
      <top style="thin">
        <color rgb="FF0066FF"/>
      </top>
      <bottom style="thin">
        <color rgb="FF0066FF"/>
      </bottom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 style="thin">
        <color rgb="FF0066FF"/>
      </right>
      <top style="thin">
        <color rgb="FF0066FF"/>
      </top>
      <bottom style="thin">
        <color rgb="FF0066FF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9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Alignment="1">
      <alignment vertical="center"/>
    </xf>
    <xf numFmtId="14" fontId="0" fillId="3" borderId="0" xfId="0" applyNumberFormat="1" applyFill="1"/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/>
    <xf numFmtId="0" fontId="2" fillId="2" borderId="7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5" fillId="3" borderId="17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20" xfId="1" applyNumberForma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7">
    <dxf>
      <font>
        <color theme="0"/>
      </font>
    </dxf>
    <dxf>
      <font>
        <color theme="5" tint="0.79998168889431442"/>
      </font>
    </dxf>
    <dxf>
      <numFmt numFmtId="165" formatCode="#,##0\ [$€-1]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d/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d/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rgb="FFA8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1103</xdr:colOff>
      <xdr:row>13</xdr:row>
      <xdr:rowOff>1</xdr:rowOff>
    </xdr:to>
    <xdr:grpSp>
      <xdr:nvGrpSpPr>
        <xdr:cNvPr id="14" name="header">
          <a:extLst>
            <a:ext uri="{FF2B5EF4-FFF2-40B4-BE49-F238E27FC236}">
              <a16:creationId xmlns:a16="http://schemas.microsoft.com/office/drawing/2014/main" id="{29B3A218-2F6D-6365-AB75-DBE30CD9425B}"/>
            </a:ext>
          </a:extLst>
        </xdr:cNvPr>
        <xdr:cNvGrpSpPr/>
      </xdr:nvGrpSpPr>
      <xdr:grpSpPr>
        <a:xfrm>
          <a:off x="0" y="0"/>
          <a:ext cx="10120463" cy="3581401"/>
          <a:chOff x="0" y="0"/>
          <a:chExt cx="9878528" cy="3590926"/>
        </a:xfrm>
      </xdr:grpSpPr>
      <xdr:pic>
        <xdr:nvPicPr>
          <xdr:cNvPr id="9" name="sr redove">
            <a:extLst>
              <a:ext uri="{FF2B5EF4-FFF2-40B4-BE49-F238E27FC236}">
                <a16:creationId xmlns:a16="http://schemas.microsoft.com/office/drawing/2014/main" id="{F87033AB-2264-440B-8E06-8571033A12A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1" t="19168" r="254" b="79735"/>
          <a:stretch/>
        </xdr:blipFill>
        <xdr:spPr>
          <a:xfrm>
            <a:off x="0" y="2718666"/>
            <a:ext cx="9877167" cy="155332"/>
          </a:xfrm>
          <a:prstGeom prst="rect">
            <a:avLst/>
          </a:prstGeom>
        </xdr:spPr>
      </xdr:pic>
      <xdr:pic>
        <xdr:nvPicPr>
          <xdr:cNvPr id="12" name="dole">
            <a:extLst>
              <a:ext uri="{FF2B5EF4-FFF2-40B4-BE49-F238E27FC236}">
                <a16:creationId xmlns:a16="http://schemas.microsoft.com/office/drawing/2014/main" id="{2970B60A-C29F-44FC-AE61-054D05298C3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1" t="22416" r="254" b="74552"/>
          <a:stretch/>
        </xdr:blipFill>
        <xdr:spPr>
          <a:xfrm>
            <a:off x="0" y="3167064"/>
            <a:ext cx="9878528" cy="423862"/>
          </a:xfrm>
          <a:prstGeom prst="rect">
            <a:avLst/>
          </a:prstGeom>
        </xdr:spPr>
      </xdr:pic>
      <xdr:pic>
        <xdr:nvPicPr>
          <xdr:cNvPr id="11" name="desno">
            <a:extLst>
              <a:ext uri="{FF2B5EF4-FFF2-40B4-BE49-F238E27FC236}">
                <a16:creationId xmlns:a16="http://schemas.microsoft.com/office/drawing/2014/main" id="{9AF08986-49DE-461E-B560-B3C15D33AF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448" r="254" b="74708"/>
          <a:stretch/>
        </xdr:blipFill>
        <xdr:spPr>
          <a:xfrm>
            <a:off x="7372350" y="0"/>
            <a:ext cx="2504817" cy="3581400"/>
          </a:xfrm>
          <a:prstGeom prst="rect">
            <a:avLst/>
          </a:prstGeom>
        </xdr:spPr>
      </xdr:pic>
      <xdr:pic>
        <xdr:nvPicPr>
          <xdr:cNvPr id="25" name="gore">
            <a:extLst>
              <a:ext uri="{FF2B5EF4-FFF2-40B4-BE49-F238E27FC236}">
                <a16:creationId xmlns:a16="http://schemas.microsoft.com/office/drawing/2014/main" id="{2DE46996-24AB-439F-BC56-E5EF45DDFF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1" r="254" b="83090"/>
          <a:stretch/>
        </xdr:blipFill>
        <xdr:spPr>
          <a:xfrm>
            <a:off x="0" y="1"/>
            <a:ext cx="9877167" cy="2394437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53</xdr:row>
      <xdr:rowOff>9525</xdr:rowOff>
    </xdr:from>
    <xdr:to>
      <xdr:col>10</xdr:col>
      <xdr:colOff>1319</xdr:colOff>
      <xdr:row>65</xdr:row>
      <xdr:rowOff>66674</xdr:rowOff>
    </xdr:to>
    <xdr:pic>
      <xdr:nvPicPr>
        <xdr:cNvPr id="7" name="footer">
          <a:extLst>
            <a:ext uri="{FF2B5EF4-FFF2-40B4-BE49-F238E27FC236}">
              <a16:creationId xmlns:a16="http://schemas.microsoft.com/office/drawing/2014/main" id="{D8E6EB9C-9AD5-4FAA-A45E-19AB752A6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21" b="-80"/>
        <a:stretch/>
      </xdr:blipFill>
      <xdr:spPr>
        <a:xfrm>
          <a:off x="0" y="9763125"/>
          <a:ext cx="9878744" cy="2343149"/>
        </a:xfrm>
        <a:prstGeom prst="rect">
          <a:avLst/>
        </a:prstGeom>
      </xdr:spPr>
    </xdr:pic>
    <xdr:clientData/>
  </xdr:twoCellAnchor>
  <xdr:twoCellAnchor editAs="absolute">
    <xdr:from>
      <xdr:col>7</xdr:col>
      <xdr:colOff>1638300</xdr:colOff>
      <xdr:row>45</xdr:row>
      <xdr:rowOff>28575</xdr:rowOff>
    </xdr:from>
    <xdr:to>
      <xdr:col>8</xdr:col>
      <xdr:colOff>628651</xdr:colOff>
      <xdr:row>45</xdr:row>
      <xdr:rowOff>285750</xdr:rowOff>
    </xdr:to>
    <xdr:sp macro="" textlink="$I$46">
      <xdr:nvSpPr>
        <xdr:cNvPr id="3" name="50 first (copy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86600" y="8048625"/>
          <a:ext cx="904876" cy="2571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BEC49A3-C582-4D7E-960E-99E4B71FA1DA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0.00 €</a:t>
          </a:fld>
          <a:endParaRPr lang="en-US" sz="1100"/>
        </a:p>
      </xdr:txBody>
    </xdr:sp>
    <xdr:clientData/>
  </xdr:twoCellAnchor>
  <xdr:twoCellAnchor editAs="absolute">
    <xdr:from>
      <xdr:col>8</xdr:col>
      <xdr:colOff>876300</xdr:colOff>
      <xdr:row>45</xdr:row>
      <xdr:rowOff>28575</xdr:rowOff>
    </xdr:from>
    <xdr:to>
      <xdr:col>8</xdr:col>
      <xdr:colOff>1743075</xdr:colOff>
      <xdr:row>45</xdr:row>
      <xdr:rowOff>285750</xdr:rowOff>
    </xdr:to>
    <xdr:sp macro="" textlink="">
      <xdr:nvSpPr>
        <xdr:cNvPr id="21" name="50 final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239125" y="8048625"/>
          <a:ext cx="866775" cy="2571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50% FINAL</a:t>
          </a:r>
        </a:p>
      </xdr:txBody>
    </xdr:sp>
    <xdr:clientData/>
  </xdr:twoCellAnchor>
  <xdr:twoCellAnchor>
    <xdr:from>
      <xdr:col>7</xdr:col>
      <xdr:colOff>1767840</xdr:colOff>
      <xdr:row>6</xdr:row>
      <xdr:rowOff>41004</xdr:rowOff>
    </xdr:from>
    <xdr:to>
      <xdr:col>9</xdr:col>
      <xdr:colOff>259080</xdr:colOff>
      <xdr:row>7</xdr:row>
      <xdr:rowOff>3180</xdr:rowOff>
    </xdr:to>
    <xdr:sp macro="" textlink="">
      <xdr:nvSpPr>
        <xdr:cNvPr id="5" name="gery">
          <a:extLst>
            <a:ext uri="{FF2B5EF4-FFF2-40B4-BE49-F238E27FC236}">
              <a16:creationId xmlns:a16="http://schemas.microsoft.com/office/drawing/2014/main" id="{A9C33054-CC22-D723-C589-CE1D9AE412C0}"/>
            </a:ext>
          </a:extLst>
        </xdr:cNvPr>
        <xdr:cNvSpPr txBox="1"/>
      </xdr:nvSpPr>
      <xdr:spPr>
        <a:xfrm>
          <a:off x="7342632" y="1650348"/>
          <a:ext cx="2423160" cy="230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>
              <a:latin typeface="Century751 SeBd BT" pitchFamily="2" charset="0"/>
              <a:cs typeface="Times New Roman" panose="02020603050405020304" pitchFamily="18" charset="0"/>
            </a:rPr>
            <a:t>Mobile: 00359878323554</a:t>
          </a:r>
          <a:endParaRPr lang="bg-BG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1</xdr:col>
      <xdr:colOff>79032</xdr:colOff>
      <xdr:row>3</xdr:row>
      <xdr:rowOff>0</xdr:rowOff>
    </xdr:from>
    <xdr:to>
      <xdr:col>8</xdr:col>
      <xdr:colOff>1743075</xdr:colOff>
      <xdr:row>12</xdr:row>
      <xdr:rowOff>352992</xdr:rowOff>
    </xdr:to>
    <xdr:grpSp>
      <xdr:nvGrpSpPr>
        <xdr:cNvPr id="15" name="top texts">
          <a:extLst>
            <a:ext uri="{FF2B5EF4-FFF2-40B4-BE49-F238E27FC236}">
              <a16:creationId xmlns:a16="http://schemas.microsoft.com/office/drawing/2014/main" id="{9839DE5A-9DD8-2FE4-9B10-8711C995E320}"/>
            </a:ext>
          </a:extLst>
        </xdr:cNvPr>
        <xdr:cNvGrpSpPr/>
      </xdr:nvGrpSpPr>
      <xdr:grpSpPr>
        <a:xfrm>
          <a:off x="330492" y="800100"/>
          <a:ext cx="8948763" cy="2699952"/>
          <a:chOff x="326682" y="800100"/>
          <a:chExt cx="8779218" cy="2705667"/>
        </a:xfrm>
      </xdr:grpSpPr>
      <xdr:sp macro="" textlink="">
        <xdr:nvSpPr>
          <xdr:cNvPr id="13" name="deadline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638176" y="3248025"/>
            <a:ext cx="8467724" cy="25774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95000"/>
                  <a:alpha val="42000"/>
                </a:schemeClr>
              </a:gs>
              <a:gs pos="50000">
                <a:schemeClr val="bg1">
                  <a:lumMod val="85000"/>
                  <a:alpha val="44000"/>
                </a:schemeClr>
              </a:gs>
              <a:gs pos="100000">
                <a:schemeClr val="lt1">
                  <a:shade val="100000"/>
                  <a:satMod val="115000"/>
                  <a:alpha val="41000"/>
                </a:schemeClr>
              </a:gs>
            </a:gsLst>
            <a:lin ang="2700000" scaled="1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>
                <a:solidFill>
                  <a:srgbClr val="FF0000"/>
                </a:solidFill>
              </a:rPr>
              <a:t>All accommodation applications must be sent</a:t>
            </a:r>
            <a:r>
              <a:rPr lang="en-US" sz="1400" b="0" baseline="0">
                <a:solidFill>
                  <a:srgbClr val="FF0000"/>
                </a:solidFill>
              </a:rPr>
              <a:t> </a:t>
            </a:r>
            <a:r>
              <a:rPr lang="en-US" sz="1400" b="0">
                <a:solidFill>
                  <a:srgbClr val="FF0000"/>
                </a:solidFill>
              </a:rPr>
              <a:t>to e-mail: </a:t>
            </a:r>
            <a:r>
              <a:rPr lang="en-US" sz="1400" b="1" i="1">
                <a:solidFill>
                  <a:srgbClr val="0070C0"/>
                </a:solidFill>
              </a:rPr>
              <a:t>balkancup2024@taekwondo.bg </a:t>
            </a:r>
            <a:r>
              <a:rPr lang="en-US" sz="1400" b="0">
                <a:solidFill>
                  <a:srgbClr val="FF0000"/>
                </a:solidFill>
              </a:rPr>
              <a:t>on or before </a:t>
            </a:r>
            <a:r>
              <a:rPr lang="en-US" sz="1400" b="1">
                <a:solidFill>
                  <a:srgbClr val="FF0000"/>
                </a:solidFill>
              </a:rPr>
              <a:t>01.10.2024</a:t>
            </a:r>
            <a:endParaRPr lang="bg-BG" sz="1400" b="1">
              <a:solidFill>
                <a:srgbClr val="FF0000"/>
              </a:solidFill>
            </a:endParaRPr>
          </a:p>
        </xdr:txBody>
      </xdr:sp>
      <xdr:sp macro="" textlink="">
        <xdr:nvSpPr>
          <xdr:cNvPr id="6" name="telephone">
            <a:extLst>
              <a:ext uri="{FF2B5EF4-FFF2-40B4-BE49-F238E27FC236}">
                <a16:creationId xmlns:a16="http://schemas.microsoft.com/office/drawing/2014/main" id="{41D962EB-043F-DAE0-5082-CE3A0EAA1AD6}"/>
              </a:ext>
            </a:extLst>
          </xdr:cNvPr>
          <xdr:cNvSpPr txBox="1"/>
        </xdr:nvSpPr>
        <xdr:spPr>
          <a:xfrm>
            <a:off x="3605096" y="2879765"/>
            <a:ext cx="1855805" cy="277200"/>
          </a:xfrm>
          <a:prstGeom prst="rect">
            <a:avLst/>
          </a:prstGeom>
          <a:ln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5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Telephone</a:t>
            </a:r>
            <a:r>
              <a:rPr lang="en-US" sz="11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8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(including country code):</a:t>
            </a:r>
            <a:endParaRPr lang="bg-BG" sz="1400">
              <a:effectLst/>
            </a:endParaRPr>
          </a:p>
        </xdr:txBody>
      </xdr:sp>
      <xdr:sp macro="" textlink="">
        <xdr:nvSpPr>
          <xdr:cNvPr id="4" name="email">
            <a:extLst>
              <a:ext uri="{FF2B5EF4-FFF2-40B4-BE49-F238E27FC236}">
                <a16:creationId xmlns:a16="http://schemas.microsoft.com/office/drawing/2014/main" id="{5CB3A85A-4FA3-5BC7-1732-487559822156}"/>
              </a:ext>
            </a:extLst>
          </xdr:cNvPr>
          <xdr:cNvSpPr txBox="1"/>
        </xdr:nvSpPr>
        <xdr:spPr>
          <a:xfrm>
            <a:off x="326682" y="2875722"/>
            <a:ext cx="1249589" cy="277200"/>
          </a:xfrm>
          <a:prstGeom prst="rect">
            <a:avLst/>
          </a:prstGeom>
          <a:ln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3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E-mail address:</a:t>
            </a:r>
            <a:endParaRPr lang="bg-BG" sz="1300">
              <a:effectLst/>
            </a:endParaRPr>
          </a:p>
        </xdr:txBody>
      </xdr:sp>
      <xdr:sp macro="" textlink="">
        <xdr:nvSpPr>
          <xdr:cNvPr id="2" name="head">
            <a:extLst>
              <a:ext uri="{FF2B5EF4-FFF2-40B4-BE49-F238E27FC236}">
                <a16:creationId xmlns:a16="http://schemas.microsoft.com/office/drawing/2014/main" id="{C569E17D-7673-FBD1-3363-5EFCE98230B6}"/>
              </a:ext>
            </a:extLst>
          </xdr:cNvPr>
          <xdr:cNvSpPr txBox="1"/>
        </xdr:nvSpPr>
        <xdr:spPr>
          <a:xfrm>
            <a:off x="3605099" y="2402924"/>
            <a:ext cx="1854232" cy="305775"/>
          </a:xfrm>
          <a:prstGeom prst="rect">
            <a:avLst/>
          </a:prstGeom>
          <a:ln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4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Head of</a:t>
            </a:r>
            <a:r>
              <a:rPr lang="en-US" sz="14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4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delegation:</a:t>
            </a:r>
            <a:endParaRPr lang="bg-BG" sz="2000">
              <a:effectLst/>
            </a:endParaRPr>
          </a:p>
        </xdr:txBody>
      </xdr:sp>
      <xdr:sp macro="" textlink="">
        <xdr:nvSpPr>
          <xdr:cNvPr id="19" name="organization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26682" y="2404054"/>
            <a:ext cx="1249589" cy="306000"/>
          </a:xfrm>
          <a:prstGeom prst="rect">
            <a:avLst/>
          </a:prstGeom>
          <a:ln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spcAft>
                <a:spcPts val="600"/>
              </a:spcAft>
            </a:pPr>
            <a:r>
              <a:rPr lang="en-US" sz="14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Organization:</a:t>
            </a:r>
            <a:r>
              <a:rPr lang="en-US" sz="1500" b="1"/>
              <a:t> </a:t>
            </a:r>
          </a:p>
        </xdr:txBody>
      </xdr:sp>
      <xdr:sp macro="" textlink="">
        <xdr:nvSpPr>
          <xdr:cNvPr id="8" name="Title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146914" y="800100"/>
            <a:ext cx="3834912" cy="1000126"/>
          </a:xfrm>
          <a:prstGeom prst="rect">
            <a:avLst/>
          </a:prstGeom>
          <a:solidFill>
            <a:srgbClr val="FFFFFF">
              <a:alpha val="50196"/>
            </a:srgb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rgbClr val="00B0F0"/>
                </a:solidFill>
                <a:effectLst>
                  <a:outerShdw blurRad="12700" dist="38100" dir="2700000" algn="tl" rotWithShape="0">
                    <a:schemeClr val="accent5">
                      <a:lumMod val="60000"/>
                      <a:lumOff val="40000"/>
                    </a:schemeClr>
                  </a:outerShdw>
                </a:effectLst>
                <a:latin typeface="Arial Rounded MT Bold" panose="020F0704030504030204" pitchFamily="34" charset="0"/>
              </a:rPr>
              <a:t>ACCOMMODATION </a:t>
            </a:r>
          </a:p>
          <a:p>
            <a:pPr algn="ctr"/>
            <a:r>
              <a:rPr lang="en-US" sz="28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rgbClr val="00B0F0"/>
                </a:solidFill>
                <a:effectLst>
                  <a:outerShdw blurRad="12700" dist="38100" dir="2700000" algn="tl" rotWithShape="0">
                    <a:schemeClr val="accent5">
                      <a:lumMod val="60000"/>
                      <a:lumOff val="40000"/>
                    </a:schemeClr>
                  </a:outerShdw>
                </a:effectLst>
                <a:latin typeface="Arial Rounded MT Bold" panose="020F0704030504030204" pitchFamily="34" charset="0"/>
              </a:rPr>
              <a:t>APPLICATION FORM</a:t>
            </a:r>
            <a:endParaRPr lang="bg-BG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B0F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123824</xdr:colOff>
      <xdr:row>19</xdr:row>
      <xdr:rowOff>24750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" b="142"/>
        <a:stretch/>
      </xdr:blipFill>
      <xdr:spPr>
        <a:xfrm>
          <a:off x="0" y="0"/>
          <a:ext cx="9877424" cy="3644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E0D61A-9E49-4ACA-B8D9-7CBDD0E94676}" name="Table4" displayName="Table4" ref="A14:J44" totalsRowShown="0" headerRowDxfId="16" dataDxfId="14" headerRowBorderDxfId="15" tableBorderDxfId="13" totalsRowBorderDxfId="12">
  <tableColumns count="10">
    <tableColumn id="1" xr3:uid="{877443FF-06F4-494D-B0BD-ECE70E074113}" name="№" dataDxfId="11"/>
    <tableColumn id="2" xr3:uid="{7F0FCF1A-1F69-43A1-8022-864E6F9D6D93}" name="Arrival" dataDxfId="10"/>
    <tableColumn id="3" xr3:uid="{9A41BBDA-B260-4D79-9EFE-520B13BB4320}" name="Departure" dataDxfId="9"/>
    <tableColumn id="4" xr3:uid="{62EE0BA9-8FA5-4357-8DB6-3E5E8DCB47B2}" name="Lunch" dataDxfId="8"/>
    <tableColumn id="5" xr3:uid="{66E17FE6-A833-4EAA-8F8F-DBB75BC15DD5}" name="Dinner" dataDxfId="7"/>
    <tableColumn id="6" xr3:uid="{A99BABF4-2E2B-4A93-8706-DDAB4AEDE055}" name="Room type" dataDxfId="6"/>
    <tableColumn id="7" xr3:uid="{DDF6A974-E05F-4DBD-BF64-08F003949F91}" name="1 Name, Surname" dataDxfId="5"/>
    <tableColumn id="8" xr3:uid="{8F6FABC9-5C9D-452D-9D81-8AE8162E29AE}" name="2 Name, Surname" dataDxfId="4"/>
    <tableColumn id="9" xr3:uid="{D3BAC782-3885-4E7F-8ED5-0A05CE9C4375}" name="3 Name, Surname" dataDxfId="3"/>
    <tableColumn id="10" xr3:uid="{61C16648-46E7-4A7D-85ED-3E4B211565A9}" name="Amount" dataDxfId="2">
      <calculatedColumnFormula>Sheet1!N22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499"/>
  <sheetViews>
    <sheetView tabSelected="1" zoomScaleNormal="100" zoomScaleSheetLayoutView="100" workbookViewId="0">
      <selection activeCell="D12" sqref="D12:F12"/>
    </sheetView>
  </sheetViews>
  <sheetFormatPr defaultRowHeight="14.4" x14ac:dyDescent="0.3"/>
  <cols>
    <col min="1" max="1" width="3.6640625" customWidth="1"/>
    <col min="2" max="3" width="9.88671875" customWidth="1"/>
    <col min="6" max="6" width="11.33203125" customWidth="1"/>
    <col min="7" max="9" width="28.6640625" customWidth="1"/>
    <col min="10" max="10" width="9" customWidth="1"/>
    <col min="11" max="11" width="9.109375" style="4"/>
    <col min="12" max="21" width="9.109375" style="4" customWidth="1"/>
    <col min="22" max="105" width="9.109375" style="4"/>
  </cols>
  <sheetData>
    <row r="1" spans="1:19" ht="21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9" ht="21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1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9" ht="21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</row>
    <row r="5" spans="1:19" ht="21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9" ht="21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9" ht="21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9" ht="21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9" ht="21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9" ht="24" customHeight="1" x14ac:dyDescent="0.3">
      <c r="A10" s="4"/>
      <c r="B10" s="4"/>
      <c r="C10" s="4"/>
      <c r="D10" s="21"/>
      <c r="E10" s="22"/>
      <c r="F10" s="23"/>
      <c r="G10" s="4"/>
      <c r="H10" s="20"/>
      <c r="I10" s="4"/>
      <c r="J10" s="4"/>
    </row>
    <row r="11" spans="1:19" ht="13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9" ht="21.75" customHeight="1" x14ac:dyDescent="0.3">
      <c r="A12" s="4"/>
      <c r="B12" s="4"/>
      <c r="C12" s="4"/>
      <c r="D12" s="24"/>
      <c r="E12" s="25"/>
      <c r="F12" s="26"/>
      <c r="G12" s="4"/>
      <c r="H12" s="19"/>
      <c r="I12" s="4"/>
      <c r="J12" s="4"/>
    </row>
    <row r="13" spans="1:19" ht="34.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9" ht="20.25" customHeight="1" x14ac:dyDescent="0.3">
      <c r="A14" s="16" t="s">
        <v>0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5</v>
      </c>
      <c r="G14" s="17" t="s">
        <v>6</v>
      </c>
      <c r="H14" s="17" t="s">
        <v>7</v>
      </c>
      <c r="I14" s="17" t="s">
        <v>8</v>
      </c>
      <c r="J14" s="18" t="s">
        <v>9</v>
      </c>
      <c r="L14" s="5"/>
      <c r="M14" s="5"/>
      <c r="N14" s="5"/>
      <c r="O14" s="5"/>
      <c r="P14" s="5"/>
      <c r="Q14" s="5"/>
    </row>
    <row r="15" spans="1:19" x14ac:dyDescent="0.3">
      <c r="A15" s="13">
        <v>1</v>
      </c>
      <c r="B15" s="1"/>
      <c r="C15" s="1"/>
      <c r="D15" s="2"/>
      <c r="E15" s="2"/>
      <c r="F15" s="2"/>
      <c r="G15" s="3"/>
      <c r="H15" s="3"/>
      <c r="I15" s="3"/>
      <c r="J15" s="14">
        <f>Sheet1!N22</f>
        <v>0</v>
      </c>
      <c r="M15" s="5"/>
      <c r="N15" s="5"/>
      <c r="O15" s="5"/>
      <c r="S15" s="6"/>
    </row>
    <row r="16" spans="1:19" x14ac:dyDescent="0.3">
      <c r="A16" s="13">
        <v>2</v>
      </c>
      <c r="B16" s="1"/>
      <c r="C16" s="1"/>
      <c r="D16" s="2"/>
      <c r="E16" s="2"/>
      <c r="F16" s="2"/>
      <c r="G16" s="3"/>
      <c r="H16" s="3"/>
      <c r="I16" s="3"/>
      <c r="J16" s="14">
        <f>Sheet1!N23</f>
        <v>0</v>
      </c>
      <c r="M16" s="5"/>
      <c r="N16" s="5"/>
      <c r="O16" s="5"/>
      <c r="S16" s="6"/>
    </row>
    <row r="17" spans="1:19" x14ac:dyDescent="0.3">
      <c r="A17" s="13">
        <v>3</v>
      </c>
      <c r="B17" s="1"/>
      <c r="C17" s="1"/>
      <c r="D17" s="2"/>
      <c r="E17" s="2"/>
      <c r="F17" s="2"/>
      <c r="G17" s="3"/>
      <c r="H17" s="3"/>
      <c r="I17" s="3"/>
      <c r="J17" s="14">
        <f>Sheet1!N24</f>
        <v>0</v>
      </c>
      <c r="M17" s="5"/>
      <c r="N17" s="5"/>
      <c r="O17" s="5"/>
      <c r="S17" s="6"/>
    </row>
    <row r="18" spans="1:19" x14ac:dyDescent="0.3">
      <c r="A18" s="13">
        <v>4</v>
      </c>
      <c r="B18" s="1"/>
      <c r="C18" s="1"/>
      <c r="D18" s="2"/>
      <c r="E18" s="2"/>
      <c r="F18" s="2"/>
      <c r="G18" s="3"/>
      <c r="H18" s="3"/>
      <c r="I18" s="3"/>
      <c r="J18" s="14">
        <f>Sheet1!N25</f>
        <v>0</v>
      </c>
      <c r="M18" s="5"/>
      <c r="N18" s="5"/>
      <c r="O18" s="5"/>
      <c r="S18" s="6"/>
    </row>
    <row r="19" spans="1:19" x14ac:dyDescent="0.3">
      <c r="A19" s="13">
        <v>5</v>
      </c>
      <c r="B19" s="1"/>
      <c r="C19" s="1"/>
      <c r="D19" s="2"/>
      <c r="E19" s="2"/>
      <c r="F19" s="2"/>
      <c r="G19" s="3"/>
      <c r="H19" s="3"/>
      <c r="I19" s="3"/>
      <c r="J19" s="14">
        <f>Sheet1!N26</f>
        <v>0</v>
      </c>
      <c r="M19" s="5"/>
      <c r="N19" s="5"/>
      <c r="O19" s="5"/>
    </row>
    <row r="20" spans="1:19" x14ac:dyDescent="0.3">
      <c r="A20" s="13">
        <v>6</v>
      </c>
      <c r="B20" s="1"/>
      <c r="C20" s="1"/>
      <c r="D20" s="2"/>
      <c r="E20" s="2"/>
      <c r="F20" s="2"/>
      <c r="G20" s="3"/>
      <c r="H20" s="3"/>
      <c r="I20" s="3"/>
      <c r="J20" s="14">
        <f>Sheet1!N27</f>
        <v>0</v>
      </c>
      <c r="M20" s="5"/>
      <c r="N20" s="5"/>
      <c r="O20" s="5"/>
    </row>
    <row r="21" spans="1:19" x14ac:dyDescent="0.3">
      <c r="A21" s="13">
        <v>7</v>
      </c>
      <c r="B21" s="1"/>
      <c r="C21" s="1"/>
      <c r="D21" s="2"/>
      <c r="E21" s="2"/>
      <c r="F21" s="2"/>
      <c r="G21" s="3"/>
      <c r="H21" s="3"/>
      <c r="I21" s="3"/>
      <c r="J21" s="14">
        <f>Sheet1!N28</f>
        <v>0</v>
      </c>
      <c r="M21" s="5"/>
      <c r="N21" s="5"/>
      <c r="O21" s="5"/>
    </row>
    <row r="22" spans="1:19" x14ac:dyDescent="0.3">
      <c r="A22" s="13">
        <v>8</v>
      </c>
      <c r="B22" s="1"/>
      <c r="C22" s="1"/>
      <c r="D22" s="2"/>
      <c r="E22" s="2"/>
      <c r="F22" s="2"/>
      <c r="G22" s="3"/>
      <c r="H22" s="3"/>
      <c r="I22" s="3"/>
      <c r="J22" s="14">
        <f>Sheet1!N29</f>
        <v>0</v>
      </c>
      <c r="M22" s="5"/>
      <c r="N22" s="5"/>
      <c r="O22" s="5"/>
    </row>
    <row r="23" spans="1:19" x14ac:dyDescent="0.3">
      <c r="A23" s="13">
        <v>9</v>
      </c>
      <c r="B23" s="1"/>
      <c r="C23" s="1"/>
      <c r="D23" s="2"/>
      <c r="E23" s="2"/>
      <c r="F23" s="2"/>
      <c r="G23" s="3"/>
      <c r="H23" s="3"/>
      <c r="I23" s="3"/>
      <c r="J23" s="14">
        <f>Sheet1!N30</f>
        <v>0</v>
      </c>
      <c r="M23" s="5"/>
      <c r="N23" s="5"/>
      <c r="O23" s="5"/>
    </row>
    <row r="24" spans="1:19" x14ac:dyDescent="0.3">
      <c r="A24" s="13">
        <v>10</v>
      </c>
      <c r="B24" s="1"/>
      <c r="C24" s="1"/>
      <c r="D24" s="2"/>
      <c r="E24" s="2"/>
      <c r="F24" s="2"/>
      <c r="G24" s="3"/>
      <c r="H24" s="3"/>
      <c r="I24" s="3"/>
      <c r="J24" s="14">
        <f>Sheet1!N31</f>
        <v>0</v>
      </c>
      <c r="M24" s="5"/>
      <c r="N24" s="5"/>
      <c r="O24" s="5"/>
    </row>
    <row r="25" spans="1:19" x14ac:dyDescent="0.3">
      <c r="A25" s="13">
        <v>11</v>
      </c>
      <c r="B25" s="1"/>
      <c r="C25" s="1"/>
      <c r="D25" s="2"/>
      <c r="E25" s="2"/>
      <c r="F25" s="2"/>
      <c r="G25" s="3"/>
      <c r="H25" s="3"/>
      <c r="I25" s="3"/>
      <c r="J25" s="14">
        <f>Sheet1!N32</f>
        <v>0</v>
      </c>
      <c r="M25" s="5"/>
      <c r="N25" s="5"/>
      <c r="O25" s="5"/>
    </row>
    <row r="26" spans="1:19" x14ac:dyDescent="0.3">
      <c r="A26" s="13">
        <v>12</v>
      </c>
      <c r="B26" s="1"/>
      <c r="C26" s="1"/>
      <c r="D26" s="2"/>
      <c r="E26" s="2"/>
      <c r="F26" s="2"/>
      <c r="G26" s="3"/>
      <c r="H26" s="3"/>
      <c r="I26" s="3"/>
      <c r="J26" s="14">
        <f>Sheet1!N33</f>
        <v>0</v>
      </c>
      <c r="M26" s="5"/>
      <c r="N26" s="5"/>
      <c r="O26" s="5"/>
    </row>
    <row r="27" spans="1:19" x14ac:dyDescent="0.3">
      <c r="A27" s="13">
        <v>13</v>
      </c>
      <c r="B27" s="1"/>
      <c r="C27" s="1"/>
      <c r="D27" s="2"/>
      <c r="E27" s="2"/>
      <c r="F27" s="2"/>
      <c r="G27" s="3"/>
      <c r="H27" s="3"/>
      <c r="I27" s="3"/>
      <c r="J27" s="14">
        <f>Sheet1!N34</f>
        <v>0</v>
      </c>
      <c r="M27" s="5"/>
      <c r="N27" s="5"/>
      <c r="O27" s="5"/>
    </row>
    <row r="28" spans="1:19" x14ac:dyDescent="0.3">
      <c r="A28" s="13">
        <v>14</v>
      </c>
      <c r="B28" s="1"/>
      <c r="C28" s="1"/>
      <c r="D28" s="2"/>
      <c r="E28" s="2"/>
      <c r="F28" s="2"/>
      <c r="G28" s="3"/>
      <c r="H28" s="3"/>
      <c r="I28" s="3"/>
      <c r="J28" s="14">
        <f>Sheet1!N35</f>
        <v>0</v>
      </c>
      <c r="M28" s="5"/>
      <c r="N28" s="5"/>
      <c r="O28" s="5"/>
    </row>
    <row r="29" spans="1:19" x14ac:dyDescent="0.3">
      <c r="A29" s="13">
        <v>15</v>
      </c>
      <c r="B29" s="1"/>
      <c r="C29" s="1"/>
      <c r="D29" s="2"/>
      <c r="E29" s="2"/>
      <c r="F29" s="2"/>
      <c r="G29" s="3"/>
      <c r="H29" s="3"/>
      <c r="I29" s="3"/>
      <c r="J29" s="14">
        <f>Sheet1!N36</f>
        <v>0</v>
      </c>
      <c r="M29" s="5"/>
      <c r="N29" s="5"/>
      <c r="O29" s="5"/>
    </row>
    <row r="30" spans="1:19" x14ac:dyDescent="0.3">
      <c r="A30" s="13">
        <v>16</v>
      </c>
      <c r="B30" s="1"/>
      <c r="C30" s="1"/>
      <c r="D30" s="2"/>
      <c r="E30" s="2"/>
      <c r="F30" s="2"/>
      <c r="G30" s="3"/>
      <c r="H30" s="3"/>
      <c r="I30" s="3"/>
      <c r="J30" s="14">
        <f>Sheet1!N37</f>
        <v>0</v>
      </c>
      <c r="M30" s="5"/>
      <c r="N30" s="5"/>
      <c r="O30" s="5"/>
    </row>
    <row r="31" spans="1:19" x14ac:dyDescent="0.3">
      <c r="A31" s="13">
        <v>17</v>
      </c>
      <c r="B31" s="1"/>
      <c r="C31" s="1"/>
      <c r="D31" s="2"/>
      <c r="E31" s="2"/>
      <c r="F31" s="2"/>
      <c r="G31" s="3"/>
      <c r="H31" s="3"/>
      <c r="I31" s="3"/>
      <c r="J31" s="14">
        <f>Sheet1!N38</f>
        <v>0</v>
      </c>
      <c r="M31" s="5"/>
      <c r="N31" s="5"/>
      <c r="O31" s="5"/>
    </row>
    <row r="32" spans="1:19" x14ac:dyDescent="0.3">
      <c r="A32" s="13">
        <v>18</v>
      </c>
      <c r="B32" s="1"/>
      <c r="C32" s="1"/>
      <c r="D32" s="2"/>
      <c r="E32" s="2"/>
      <c r="F32" s="2"/>
      <c r="G32" s="3"/>
      <c r="H32" s="3"/>
      <c r="I32" s="3"/>
      <c r="J32" s="14">
        <f>Sheet1!N39</f>
        <v>0</v>
      </c>
      <c r="M32" s="5"/>
      <c r="N32" s="5"/>
      <c r="O32" s="5"/>
    </row>
    <row r="33" spans="1:15" x14ac:dyDescent="0.3">
      <c r="A33" s="13">
        <v>19</v>
      </c>
      <c r="B33" s="1"/>
      <c r="C33" s="1"/>
      <c r="D33" s="2"/>
      <c r="E33" s="2"/>
      <c r="F33" s="2"/>
      <c r="G33" s="3"/>
      <c r="H33" s="3"/>
      <c r="I33" s="3"/>
      <c r="J33" s="14">
        <f>Sheet1!N40</f>
        <v>0</v>
      </c>
      <c r="M33" s="5"/>
      <c r="N33" s="5"/>
      <c r="O33" s="5"/>
    </row>
    <row r="34" spans="1:15" x14ac:dyDescent="0.3">
      <c r="A34" s="13">
        <v>20</v>
      </c>
      <c r="B34" s="1"/>
      <c r="C34" s="1"/>
      <c r="D34" s="2"/>
      <c r="E34" s="2"/>
      <c r="F34" s="2"/>
      <c r="G34" s="3"/>
      <c r="H34" s="3"/>
      <c r="I34" s="3"/>
      <c r="J34" s="14">
        <f>Sheet1!N41</f>
        <v>0</v>
      </c>
      <c r="M34" s="5"/>
      <c r="N34" s="5"/>
      <c r="O34" s="5"/>
    </row>
    <row r="35" spans="1:15" x14ac:dyDescent="0.3">
      <c r="A35" s="13">
        <v>21</v>
      </c>
      <c r="B35" s="1"/>
      <c r="C35" s="1"/>
      <c r="D35" s="2"/>
      <c r="E35" s="2"/>
      <c r="F35" s="2"/>
      <c r="G35" s="3"/>
      <c r="H35" s="3"/>
      <c r="I35" s="3"/>
      <c r="J35" s="14">
        <f>Sheet1!N42</f>
        <v>0</v>
      </c>
      <c r="M35" s="5"/>
      <c r="N35" s="5"/>
      <c r="O35" s="5"/>
    </row>
    <row r="36" spans="1:15" x14ac:dyDescent="0.3">
      <c r="A36" s="13">
        <v>22</v>
      </c>
      <c r="B36" s="1"/>
      <c r="C36" s="1"/>
      <c r="D36" s="2"/>
      <c r="E36" s="2"/>
      <c r="F36" s="2"/>
      <c r="G36" s="3"/>
      <c r="H36" s="3"/>
      <c r="I36" s="3"/>
      <c r="J36" s="14">
        <f>Sheet1!N43</f>
        <v>0</v>
      </c>
      <c r="M36" s="5"/>
      <c r="N36" s="5"/>
      <c r="O36" s="5"/>
    </row>
    <row r="37" spans="1:15" x14ac:dyDescent="0.3">
      <c r="A37" s="13">
        <v>23</v>
      </c>
      <c r="B37" s="1"/>
      <c r="C37" s="1"/>
      <c r="D37" s="2"/>
      <c r="E37" s="2"/>
      <c r="F37" s="2"/>
      <c r="G37" s="3"/>
      <c r="H37" s="3"/>
      <c r="I37" s="3"/>
      <c r="J37" s="14">
        <f>Sheet1!N44</f>
        <v>0</v>
      </c>
      <c r="M37" s="5"/>
      <c r="N37" s="5"/>
      <c r="O37" s="5"/>
    </row>
    <row r="38" spans="1:15" x14ac:dyDescent="0.3">
      <c r="A38" s="13">
        <v>24</v>
      </c>
      <c r="B38" s="1"/>
      <c r="C38" s="1"/>
      <c r="D38" s="2"/>
      <c r="E38" s="2"/>
      <c r="F38" s="2"/>
      <c r="G38" s="3"/>
      <c r="H38" s="3"/>
      <c r="I38" s="3"/>
      <c r="J38" s="14">
        <f>Sheet1!N45</f>
        <v>0</v>
      </c>
      <c r="M38" s="5"/>
      <c r="N38" s="5"/>
      <c r="O38" s="5"/>
    </row>
    <row r="39" spans="1:15" x14ac:dyDescent="0.3">
      <c r="A39" s="13">
        <v>25</v>
      </c>
      <c r="B39" s="1"/>
      <c r="C39" s="1"/>
      <c r="D39" s="2"/>
      <c r="E39" s="2"/>
      <c r="F39" s="2"/>
      <c r="G39" s="3"/>
      <c r="H39" s="3"/>
      <c r="I39" s="3"/>
      <c r="J39" s="14">
        <f>Sheet1!N46</f>
        <v>0</v>
      </c>
      <c r="M39" s="5"/>
      <c r="N39" s="5"/>
      <c r="O39" s="5"/>
    </row>
    <row r="40" spans="1:15" x14ac:dyDescent="0.3">
      <c r="A40" s="13">
        <v>26</v>
      </c>
      <c r="B40" s="1"/>
      <c r="C40" s="1"/>
      <c r="D40" s="2"/>
      <c r="E40" s="2"/>
      <c r="F40" s="2"/>
      <c r="G40" s="3"/>
      <c r="H40" s="3"/>
      <c r="I40" s="3"/>
      <c r="J40" s="14">
        <f>Sheet1!N47</f>
        <v>0</v>
      </c>
      <c r="M40" s="5"/>
      <c r="N40" s="5"/>
      <c r="O40" s="5"/>
    </row>
    <row r="41" spans="1:15" x14ac:dyDescent="0.3">
      <c r="A41" s="13">
        <v>27</v>
      </c>
      <c r="B41" s="1"/>
      <c r="C41" s="1"/>
      <c r="D41" s="2"/>
      <c r="E41" s="2"/>
      <c r="F41" s="2"/>
      <c r="G41" s="3"/>
      <c r="H41" s="3"/>
      <c r="I41" s="3"/>
      <c r="J41" s="14">
        <f>Sheet1!N48</f>
        <v>0</v>
      </c>
      <c r="M41" s="5"/>
      <c r="N41" s="5"/>
      <c r="O41" s="5"/>
    </row>
    <row r="42" spans="1:15" x14ac:dyDescent="0.3">
      <c r="A42" s="13">
        <v>28</v>
      </c>
      <c r="B42" s="1"/>
      <c r="C42" s="1"/>
      <c r="D42" s="2"/>
      <c r="E42" s="2"/>
      <c r="F42" s="2"/>
      <c r="G42" s="3"/>
      <c r="H42" s="3"/>
      <c r="I42" s="3"/>
      <c r="J42" s="14">
        <f>Sheet1!N49</f>
        <v>0</v>
      </c>
      <c r="M42" s="5"/>
      <c r="N42" s="5"/>
      <c r="O42" s="5"/>
    </row>
    <row r="43" spans="1:15" x14ac:dyDescent="0.3">
      <c r="A43" s="13">
        <v>29</v>
      </c>
      <c r="B43" s="1"/>
      <c r="C43" s="1"/>
      <c r="D43" s="2"/>
      <c r="E43" s="2"/>
      <c r="F43" s="2"/>
      <c r="G43" s="3"/>
      <c r="H43" s="3"/>
      <c r="I43" s="3"/>
      <c r="J43" s="14">
        <f>Sheet1!N50</f>
        <v>0</v>
      </c>
      <c r="M43" s="5"/>
      <c r="N43" s="5"/>
      <c r="O43" s="5"/>
    </row>
    <row r="44" spans="1:15" x14ac:dyDescent="0.3">
      <c r="A44" s="13">
        <v>30</v>
      </c>
      <c r="B44" s="7"/>
      <c r="C44" s="7"/>
      <c r="D44" s="8"/>
      <c r="E44" s="8"/>
      <c r="F44" s="8"/>
      <c r="G44" s="9"/>
      <c r="H44" s="9"/>
      <c r="I44" s="9"/>
      <c r="J44" s="14">
        <f>Sheet1!N51</f>
        <v>0</v>
      </c>
      <c r="M44" s="5"/>
      <c r="N44" s="5"/>
      <c r="O44" s="5"/>
    </row>
    <row r="45" spans="1:15" ht="23.25" customHeight="1" x14ac:dyDescent="0.3">
      <c r="A45" s="41" t="s">
        <v>11</v>
      </c>
      <c r="B45" s="41"/>
      <c r="C45" s="41"/>
      <c r="D45" s="41"/>
      <c r="E45" s="41"/>
      <c r="F45" s="41"/>
      <c r="G45" s="42"/>
      <c r="H45" s="15" t="s">
        <v>23</v>
      </c>
      <c r="I45" s="34">
        <f>SUM(J15:J44)</f>
        <v>0</v>
      </c>
      <c r="J45" s="35"/>
    </row>
    <row r="46" spans="1:15" ht="23.25" customHeight="1" x14ac:dyDescent="0.3">
      <c r="A46" s="43"/>
      <c r="B46" s="43"/>
      <c r="C46" s="43"/>
      <c r="D46" s="43"/>
      <c r="E46" s="43"/>
      <c r="F46" s="43"/>
      <c r="G46" s="44"/>
      <c r="H46" s="12" t="s">
        <v>29</v>
      </c>
      <c r="I46" s="36">
        <f>I45/2</f>
        <v>0</v>
      </c>
      <c r="J46" s="37"/>
    </row>
    <row r="47" spans="1:15" ht="23.25" customHeight="1" thickBot="1" x14ac:dyDescent="0.35">
      <c r="A47" s="43"/>
      <c r="B47" s="43"/>
      <c r="C47" s="43"/>
      <c r="D47" s="43"/>
      <c r="E47" s="43"/>
      <c r="F47" s="43"/>
      <c r="G47" s="44"/>
      <c r="H47" s="38" t="s">
        <v>28</v>
      </c>
      <c r="I47" s="39"/>
      <c r="J47" s="40"/>
    </row>
    <row r="48" spans="1:15" ht="15" customHeight="1" x14ac:dyDescent="0.3">
      <c r="A48" s="31" t="s">
        <v>27</v>
      </c>
      <c r="B48" s="32"/>
      <c r="C48" s="32"/>
      <c r="D48" s="32"/>
      <c r="E48" s="32"/>
      <c r="F48" s="32"/>
      <c r="G48" s="33"/>
      <c r="H48" s="45" t="s">
        <v>30</v>
      </c>
      <c r="I48" s="46"/>
      <c r="J48" s="46"/>
    </row>
    <row r="49" spans="1:10" ht="15" customHeight="1" x14ac:dyDescent="0.3">
      <c r="A49" s="32"/>
      <c r="B49" s="32"/>
      <c r="C49" s="32"/>
      <c r="D49" s="32"/>
      <c r="E49" s="32"/>
      <c r="F49" s="32"/>
      <c r="G49" s="33"/>
      <c r="H49" s="29" t="s">
        <v>31</v>
      </c>
      <c r="I49" s="30"/>
      <c r="J49" s="30"/>
    </row>
    <row r="50" spans="1:10" ht="15" customHeight="1" x14ac:dyDescent="0.3">
      <c r="A50" s="32"/>
      <c r="B50" s="32"/>
      <c r="C50" s="32"/>
      <c r="D50" s="32"/>
      <c r="E50" s="32"/>
      <c r="F50" s="32"/>
      <c r="G50" s="33"/>
      <c r="H50" s="27" t="s">
        <v>34</v>
      </c>
      <c r="I50" s="28"/>
      <c r="J50" s="28"/>
    </row>
    <row r="51" spans="1:10" ht="15" customHeight="1" x14ac:dyDescent="0.3">
      <c r="A51" s="32"/>
      <c r="B51" s="32"/>
      <c r="C51" s="32"/>
      <c r="D51" s="32"/>
      <c r="E51" s="32"/>
      <c r="F51" s="32"/>
      <c r="G51" s="33"/>
      <c r="H51" s="29" t="s">
        <v>35</v>
      </c>
      <c r="I51" s="30"/>
      <c r="J51" s="30"/>
    </row>
    <row r="52" spans="1:10" ht="15" customHeight="1" x14ac:dyDescent="0.3">
      <c r="A52" s="32"/>
      <c r="B52" s="32"/>
      <c r="C52" s="32"/>
      <c r="D52" s="32"/>
      <c r="E52" s="32"/>
      <c r="F52" s="32"/>
      <c r="G52" s="33"/>
      <c r="H52" s="27" t="s">
        <v>32</v>
      </c>
      <c r="I52" s="28"/>
      <c r="J52" s="28"/>
    </row>
    <row r="53" spans="1:10" ht="15" customHeight="1" x14ac:dyDescent="0.3">
      <c r="A53" s="32"/>
      <c r="B53" s="32"/>
      <c r="C53" s="32"/>
      <c r="D53" s="32"/>
      <c r="E53" s="32"/>
      <c r="F53" s="32"/>
      <c r="G53" s="33"/>
      <c r="H53" s="47" t="s">
        <v>33</v>
      </c>
      <c r="I53" s="48"/>
      <c r="J53" s="48"/>
    </row>
    <row r="54" spans="1:10" s="4" customFormat="1" x14ac:dyDescent="0.3"/>
    <row r="55" spans="1:10" s="4" customFormat="1" x14ac:dyDescent="0.3"/>
    <row r="56" spans="1:10" s="4" customFormat="1" x14ac:dyDescent="0.3"/>
    <row r="57" spans="1:10" s="4" customFormat="1" x14ac:dyDescent="0.3">
      <c r="A57" s="5"/>
    </row>
    <row r="58" spans="1:10" s="4" customFormat="1" x14ac:dyDescent="0.3">
      <c r="A58" s="5"/>
    </row>
    <row r="59" spans="1:10" s="4" customFormat="1" x14ac:dyDescent="0.3">
      <c r="A59" s="5"/>
    </row>
    <row r="60" spans="1:10" s="4" customFormat="1" x14ac:dyDescent="0.3">
      <c r="A60" s="5"/>
    </row>
    <row r="61" spans="1:10" s="4" customFormat="1" x14ac:dyDescent="0.3">
      <c r="A61" s="5"/>
    </row>
    <row r="62" spans="1:10" s="4" customFormat="1" x14ac:dyDescent="0.3"/>
    <row r="63" spans="1:10" s="4" customFormat="1" x14ac:dyDescent="0.3"/>
    <row r="64" spans="1:10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</sheetData>
  <sheetProtection algorithmName="SHA-512" hashValue="8/9gsUK55kgDAHobpXDhVCsql1kCnSO2MziueUUNjVtix9vJ+fGWpx9LOV+4T82HbWlVfMnQO9MhnQJVQKYl9Q==" saltValue="1yLvuTXmsYmPKtj9/WAqaQ==" spinCount="100000" sheet="1" objects="1" scenarios="1" selectLockedCells="1"/>
  <mergeCells count="13">
    <mergeCell ref="D10:F10"/>
    <mergeCell ref="D12:F12"/>
    <mergeCell ref="H50:J50"/>
    <mergeCell ref="H49:J49"/>
    <mergeCell ref="A48:G53"/>
    <mergeCell ref="I45:J45"/>
    <mergeCell ref="I46:J46"/>
    <mergeCell ref="H47:J47"/>
    <mergeCell ref="A45:G47"/>
    <mergeCell ref="H48:J48"/>
    <mergeCell ref="H53:J53"/>
    <mergeCell ref="H52:J52"/>
    <mergeCell ref="H51:J51"/>
  </mergeCells>
  <conditionalFormatting sqref="J15 J17 J19 J21 J23 J25 J27 J29 J31 J33 J35 J37 J39 J41 J43">
    <cfRule type="cellIs" dxfId="1" priority="3" operator="equal">
      <formula>0</formula>
    </cfRule>
  </conditionalFormatting>
  <conditionalFormatting sqref="J16 J18 J20 J22 J24 J26 J28 J30 J32 J34 J36 J38 J40 J42 J44">
    <cfRule type="cellIs" dxfId="0" priority="2" operator="equal">
      <formula>0</formula>
    </cfRule>
  </conditionalFormatting>
  <pageMargins left="0.7" right="0.7" top="0.75" bottom="0.75" header="0.3" footer="0.3"/>
  <pageSetup paperSize="9" scale="59" orientation="portrait" horizontalDpi="4294967293" verticalDpi="0" r:id="rId1"/>
  <colBreaks count="1" manualBreakCount="1">
    <brk id="10" max="1048575" man="1"/>
  </col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899" yWindow="561" count="8">
        <x14:dataValidation type="list" allowBlank="1" showInputMessage="1" showErrorMessage="1" xr:uid="{646C9D35-301A-46AF-822B-6BD489BF9B77}">
          <x14:formula1>
            <xm:f>Sheet1!$R$7:$R$8</xm:f>
          </x14:formula1>
          <xm:sqref>B15:B44</xm:sqref>
        </x14:dataValidation>
        <x14:dataValidation type="list" allowBlank="1" showInputMessage="1" showErrorMessage="1" xr:uid="{0A59DA45-0260-4073-B1CE-AE1696440164}">
          <x14:formula1>
            <xm:f>Sheet1!$S$7:$S$8</xm:f>
          </x14:formula1>
          <xm:sqref>D15:E44</xm:sqref>
        </x14:dataValidation>
        <x14:dataValidation type="list" allowBlank="1" showInputMessage="1" showErrorMessage="1" xr:uid="{1E1C2F68-8BD6-44BB-978F-09CD97D03F07}">
          <x14:formula1>
            <xm:f>Sheet1!$T$7:$T$9</xm:f>
          </x14:formula1>
          <xm:sqref>F15:F44</xm:sqref>
        </x14:dataValidation>
        <x14:dataValidation type="list" allowBlank="1" showInputMessage="1" showErrorMessage="1" xr:uid="{14BEE561-A2E2-49D7-9808-8138F6E96862}">
          <x14:formula1>
            <xm:f>Sheet1!$R$11:$R$12</xm:f>
          </x14:formula1>
          <xm:sqref>C15:C44</xm:sqref>
        </x14:dataValidation>
        <x14:dataValidation type="custom" allowBlank="1" showInputMessage="1" showErrorMessage="1" error="You must choose a Double or Triple Room type first" promptTitle="Guest 2" prompt="You should write guest 1 first" xr:uid="{EFE849DE-E904-494C-866C-AC0B0D4CA53E}">
          <x14:formula1>
            <xm:f>Sheet1!Q22=TRUE</xm:f>
          </x14:formula1>
          <xm:sqref>H15:H44</xm:sqref>
        </x14:dataValidation>
        <x14:dataValidation type="custom" allowBlank="1" showInputMessage="1" showErrorMessage="1" error="You must choose a Room type first" promptTitle="Guest 1" prompt="Make sure you have sellected Room type first" xr:uid="{C236EBA2-71FE-4CA4-8676-1FAAB363C09A}">
          <x14:formula1>
            <xm:f>Sheet1!P22=TRUE</xm:f>
          </x14:formula1>
          <xm:sqref>G15:G44</xm:sqref>
        </x14:dataValidation>
        <x14:dataValidation type="custom" allowBlank="1" showInputMessage="1" showErrorMessage="1" error="You must choose a Triple Room type first" promptTitle="Guest 3" prompt="You should write guests 1 and 2 first" xr:uid="{F772C698-11BA-4972-92A3-2EB98A4A6BF9}">
          <x14:formula1>
            <xm:f>Sheet1!R22=TRUE</xm:f>
          </x14:formula1>
          <xm:sqref>I15:I18 I21:I44</xm:sqref>
        </x14:dataValidation>
        <x14:dataValidation type="custom" allowBlank="1" showInputMessage="1" showErrorMessage="1" error="You must choose a Triple Room type first" promptTitle="Guest 3" prompt="You should write guests 1 and 2 first" xr:uid="{53DF61DB-1999-48CE-B04D-46BFC681C9EC}">
          <x14:formula1>
            <xm:f>Sheet1!R26=TRUE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7:T51"/>
  <sheetViews>
    <sheetView workbookViewId="0">
      <selection activeCell="D28" sqref="D28"/>
    </sheetView>
  </sheetViews>
  <sheetFormatPr defaultRowHeight="14.4" x14ac:dyDescent="0.3"/>
  <cols>
    <col min="18" max="18" width="10.109375" bestFit="1" customWidth="1"/>
  </cols>
  <sheetData>
    <row r="7" spans="18:20" x14ac:dyDescent="0.3">
      <c r="R7" s="6">
        <v>45610</v>
      </c>
      <c r="S7" s="4" t="s">
        <v>12</v>
      </c>
      <c r="T7" s="4" t="s">
        <v>22</v>
      </c>
    </row>
    <row r="8" spans="18:20" x14ac:dyDescent="0.3">
      <c r="R8" s="6">
        <v>45611</v>
      </c>
      <c r="S8" s="4" t="s">
        <v>13</v>
      </c>
      <c r="T8" s="4" t="s">
        <v>14</v>
      </c>
    </row>
    <row r="9" spans="18:20" x14ac:dyDescent="0.3">
      <c r="R9" s="6"/>
      <c r="S9" s="4"/>
      <c r="T9" s="4" t="s">
        <v>10</v>
      </c>
    </row>
    <row r="10" spans="18:20" x14ac:dyDescent="0.3">
      <c r="R10" s="6"/>
      <c r="S10" s="4"/>
      <c r="T10" s="4"/>
    </row>
    <row r="11" spans="18:20" x14ac:dyDescent="0.3">
      <c r="R11" s="6">
        <v>45613</v>
      </c>
    </row>
    <row r="12" spans="18:20" x14ac:dyDescent="0.3">
      <c r="R12" s="6">
        <v>45614</v>
      </c>
    </row>
    <row r="21" spans="2:18" x14ac:dyDescent="0.3">
      <c r="I21" s="10" t="s">
        <v>15</v>
      </c>
      <c r="J21" s="10" t="s">
        <v>16</v>
      </c>
      <c r="K21" s="10" t="s">
        <v>20</v>
      </c>
      <c r="L21" s="10" t="s">
        <v>19</v>
      </c>
      <c r="M21" s="10" t="s">
        <v>17</v>
      </c>
      <c r="N21" s="10" t="s">
        <v>18</v>
      </c>
      <c r="O21" s="11"/>
      <c r="P21" s="11" t="s">
        <v>25</v>
      </c>
      <c r="Q21" s="11" t="s">
        <v>24</v>
      </c>
      <c r="R21" s="11" t="s">
        <v>21</v>
      </c>
    </row>
    <row r="22" spans="2:18" x14ac:dyDescent="0.3">
      <c r="I22" s="4">
        <f>'Balkan2024-Hotel'!$C$15-'Balkan2024-Hotel'!$B$15</f>
        <v>0</v>
      </c>
      <c r="J22" s="5">
        <f>COUNTA('Balkan2024-Hotel'!$G$15:$I$15)</f>
        <v>0</v>
      </c>
      <c r="K22" s="5">
        <f>COUNTIF('Balkan2024-Hotel'!$D$15:$E$15,"Yes")</f>
        <v>0</v>
      </c>
      <c r="L22" s="5">
        <f>IF('Balkan2024-Hotel'!$F$15="Single",60,IF('Balkan2024-Hotel'!$F$15="Double",84,IF('Balkan2024-Hotel'!$F$15="Triple",105,0)))</f>
        <v>0</v>
      </c>
      <c r="M22" s="4">
        <f>(Sheet1!J22*Sheet1!K22)*15</f>
        <v>0</v>
      </c>
      <c r="N22" s="4">
        <f>IF('Balkan2024-Hotel'!$G$15&lt;&gt;"",(Sheet1!L22+Sheet1!M22)*Sheet1!I22,0)</f>
        <v>0</v>
      </c>
      <c r="P22" t="b">
        <f>IF('Balkan2024-Hotel'!F15&lt;&gt;"",TRUE,FALSE)</f>
        <v>0</v>
      </c>
      <c r="Q22" t="b">
        <f>IF(AND('Balkan2024-Hotel'!F15&lt;&gt;"",OR('Balkan2024-Hotel'!F15="Double",'Balkan2024-Hotel'!F15="Triple")),TRUE,FALSE)</f>
        <v>0</v>
      </c>
      <c r="R22" t="b">
        <f>IF(AND('Balkan2024-Hotel'!F15&lt;&gt;"",'Balkan2024-Hotel'!F15="Triple"),TRUE,FALSE)</f>
        <v>0</v>
      </c>
    </row>
    <row r="23" spans="2:18" x14ac:dyDescent="0.3">
      <c r="B23" t="s">
        <v>22</v>
      </c>
      <c r="C23">
        <v>60</v>
      </c>
      <c r="I23" s="4">
        <f>'Balkan2024-Hotel'!$C$16-'Balkan2024-Hotel'!$B$16</f>
        <v>0</v>
      </c>
      <c r="J23" s="5">
        <f>COUNTA('Balkan2024-Hotel'!$G$16:$I$16)</f>
        <v>0</v>
      </c>
      <c r="K23" s="5">
        <f>COUNTIF('Balkan2024-Hotel'!$D$16:$E$16,"Yes")</f>
        <v>0</v>
      </c>
      <c r="L23" s="5">
        <f>IF('Balkan2024-Hotel'!$F$16="Single",60,IF('Balkan2024-Hotel'!$F$16="Double",84,IF('Balkan2024-Hotel'!$F$16="Triple",105,0)))</f>
        <v>0</v>
      </c>
      <c r="M23" s="4">
        <f>(Sheet1!J23*Sheet1!K23)*15</f>
        <v>0</v>
      </c>
      <c r="N23" s="4">
        <f>IF('Balkan2024-Hotel'!$G$16&lt;&gt;"",(Sheet1!L23+Sheet1!M23)*Sheet1!I23,0)</f>
        <v>0</v>
      </c>
      <c r="P23" t="b">
        <f>IF('Balkan2024-Hotel'!F16&lt;&gt;"",TRUE,FALSE)</f>
        <v>0</v>
      </c>
      <c r="Q23" t="b">
        <f>IF(AND('Balkan2024-Hotel'!F16&lt;&gt;"",OR('Balkan2024-Hotel'!F16="Double",'Balkan2024-Hotel'!F16="Triple")),TRUE,FALSE)</f>
        <v>0</v>
      </c>
      <c r="R23" t="b">
        <f>IF(AND('Balkan2024-Hotel'!F16&lt;&gt;"",'Balkan2024-Hotel'!F16="Triple"),TRUE,FALSE)</f>
        <v>0</v>
      </c>
    </row>
    <row r="24" spans="2:18" x14ac:dyDescent="0.3">
      <c r="B24" t="s">
        <v>14</v>
      </c>
      <c r="C24">
        <v>42</v>
      </c>
      <c r="D24" t="s">
        <v>26</v>
      </c>
      <c r="E24">
        <f>C24*2</f>
        <v>84</v>
      </c>
      <c r="I24" s="4">
        <f>'Balkan2024-Hotel'!$C$17-'Balkan2024-Hotel'!$B$17</f>
        <v>0</v>
      </c>
      <c r="J24" s="5">
        <f>COUNTA('Balkan2024-Hotel'!$G$17:$I$17)</f>
        <v>0</v>
      </c>
      <c r="K24" s="5">
        <f>COUNTIF('Balkan2024-Hotel'!$D$17:$E$17,"Yes")</f>
        <v>0</v>
      </c>
      <c r="L24" s="5">
        <f>IF('Balkan2024-Hotel'!$F$17="Single",60,IF('Balkan2024-Hotel'!$F$17="Double",84,IF('Balkan2024-Hotel'!$F$17="Triple",105,0)))</f>
        <v>0</v>
      </c>
      <c r="M24" s="4">
        <f>(Sheet1!J24*Sheet1!K24)*15</f>
        <v>0</v>
      </c>
      <c r="N24" s="4">
        <f>IF('Balkan2024-Hotel'!$G$17&lt;&gt;"",(Sheet1!L24+Sheet1!M24)*Sheet1!I24,0)</f>
        <v>0</v>
      </c>
      <c r="P24" t="b">
        <f>IF('Balkan2024-Hotel'!F17&lt;&gt;"",TRUE,FALSE)</f>
        <v>0</v>
      </c>
      <c r="Q24" t="b">
        <f>IF(AND('Balkan2024-Hotel'!F17&lt;&gt;"",OR('Balkan2024-Hotel'!F17="Double",'Balkan2024-Hotel'!F17="Triple")),TRUE,FALSE)</f>
        <v>0</v>
      </c>
      <c r="R24" t="b">
        <f>IF(AND('Balkan2024-Hotel'!F17&lt;&gt;"",'Balkan2024-Hotel'!F17="Triple"),TRUE,FALSE)</f>
        <v>0</v>
      </c>
    </row>
    <row r="25" spans="2:18" x14ac:dyDescent="0.3">
      <c r="B25" t="s">
        <v>10</v>
      </c>
      <c r="C25">
        <v>35</v>
      </c>
      <c r="D25" t="s">
        <v>26</v>
      </c>
      <c r="E25">
        <f>C25*3</f>
        <v>105</v>
      </c>
      <c r="I25" s="4">
        <f>'Balkan2024-Hotel'!$C$18-'Balkan2024-Hotel'!$B$18</f>
        <v>0</v>
      </c>
      <c r="J25" s="5">
        <f>COUNTA('Balkan2024-Hotel'!$G$18:$I$18)</f>
        <v>0</v>
      </c>
      <c r="K25" s="5">
        <f>COUNTIF('Balkan2024-Hotel'!$D$18:$E$18,"Yes")</f>
        <v>0</v>
      </c>
      <c r="L25" s="5">
        <f>IF('Balkan2024-Hotel'!$F$18="Single",60,IF('Balkan2024-Hotel'!$F$18="Double",84,IF('Balkan2024-Hotel'!$F$18="Triple",105,0)))</f>
        <v>0</v>
      </c>
      <c r="M25" s="4">
        <f>(Sheet1!J25*Sheet1!K25)*15</f>
        <v>0</v>
      </c>
      <c r="N25" s="4">
        <f>IF('Balkan2024-Hotel'!$G$18&lt;&gt;"",(Sheet1!L25+Sheet1!M25)*Sheet1!I25,0)</f>
        <v>0</v>
      </c>
      <c r="P25" t="b">
        <f>IF('Balkan2024-Hotel'!F18&lt;&gt;"",TRUE,FALSE)</f>
        <v>0</v>
      </c>
      <c r="Q25" t="b">
        <f>IF(AND('Balkan2024-Hotel'!F18&lt;&gt;"",OR('Balkan2024-Hotel'!F18="Double",'Balkan2024-Hotel'!F18="Triple")),TRUE,FALSE)</f>
        <v>0</v>
      </c>
      <c r="R25" t="b">
        <f>IF(AND('Balkan2024-Hotel'!F18&lt;&gt;"",'Balkan2024-Hotel'!F18="Triple"),TRUE,FALSE)</f>
        <v>0</v>
      </c>
    </row>
    <row r="26" spans="2:18" x14ac:dyDescent="0.3">
      <c r="I26" s="4">
        <f>'Balkan2024-Hotel'!$C$19-'Balkan2024-Hotel'!$B$19</f>
        <v>0</v>
      </c>
      <c r="J26" s="5">
        <f>COUNTA('Balkan2024-Hotel'!$G$19:$I$19)</f>
        <v>0</v>
      </c>
      <c r="K26" s="5">
        <f>COUNTIF('Balkan2024-Hotel'!$D$19:$E$19,"Yes")</f>
        <v>0</v>
      </c>
      <c r="L26" s="5">
        <f>IF('Balkan2024-Hotel'!$F$19="Single",60,IF('Balkan2024-Hotel'!$F$19="Double",84,IF('Balkan2024-Hotel'!$F$19="Triple",105,0)))</f>
        <v>0</v>
      </c>
      <c r="M26" s="4">
        <f>(Sheet1!J26*Sheet1!K26)*15</f>
        <v>0</v>
      </c>
      <c r="N26" s="4">
        <f>IF('Balkan2024-Hotel'!$G$19&lt;&gt;"",(Sheet1!L26+Sheet1!M26)*Sheet1!I26,0)</f>
        <v>0</v>
      </c>
      <c r="P26" t="b">
        <f>IF('Balkan2024-Hotel'!F19&lt;&gt;"",TRUE,FALSE)</f>
        <v>0</v>
      </c>
      <c r="Q26" t="b">
        <f>IF(AND('Balkan2024-Hotel'!F19&lt;&gt;"",OR('Balkan2024-Hotel'!F19="Double",'Balkan2024-Hotel'!F19="Triple")),TRUE,FALSE)</f>
        <v>0</v>
      </c>
      <c r="R26" t="b">
        <f>IF(AND('Balkan2024-Hotel'!F19&lt;&gt;"",'Balkan2024-Hotel'!F19="Triple"),TRUE,FALSE)</f>
        <v>0</v>
      </c>
    </row>
    <row r="27" spans="2:18" x14ac:dyDescent="0.3">
      <c r="B27" t="s">
        <v>3</v>
      </c>
      <c r="C27">
        <v>15</v>
      </c>
      <c r="I27" s="4">
        <f>'Balkan2024-Hotel'!$C$20-'Balkan2024-Hotel'!$B$20</f>
        <v>0</v>
      </c>
      <c r="J27" s="5">
        <f>COUNTA('Balkan2024-Hotel'!$G$20:$I$20)</f>
        <v>0</v>
      </c>
      <c r="K27" s="5">
        <f>COUNTIF('Balkan2024-Hotel'!$D$20:$E$20,"Yes")</f>
        <v>0</v>
      </c>
      <c r="L27" s="5">
        <f>IF('Balkan2024-Hotel'!$F$20="Single",60,IF('Balkan2024-Hotel'!$F$20="Double",84,IF('Balkan2024-Hotel'!$F$20="Triple",105,0)))</f>
        <v>0</v>
      </c>
      <c r="M27" s="4">
        <f>(Sheet1!J27*Sheet1!K27)*15</f>
        <v>0</v>
      </c>
      <c r="N27" s="4">
        <f>IF('Balkan2024-Hotel'!$G$20&lt;&gt;"",(Sheet1!L27+Sheet1!M27)*Sheet1!I27,0)</f>
        <v>0</v>
      </c>
      <c r="P27" t="b">
        <f>IF('Balkan2024-Hotel'!F20&lt;&gt;"",TRUE,FALSE)</f>
        <v>0</v>
      </c>
      <c r="Q27" t="b">
        <f>IF(AND('Balkan2024-Hotel'!F20&lt;&gt;"",OR('Balkan2024-Hotel'!F20="Double",'Balkan2024-Hotel'!F20="Triple")),TRUE,FALSE)</f>
        <v>0</v>
      </c>
      <c r="R27" t="b">
        <f>IF(AND('Balkan2024-Hotel'!F20&lt;&gt;"",'Balkan2024-Hotel'!F20="Triple"),TRUE,FALSE)</f>
        <v>0</v>
      </c>
    </row>
    <row r="28" spans="2:18" x14ac:dyDescent="0.3">
      <c r="B28" t="s">
        <v>4</v>
      </c>
      <c r="C28">
        <v>15</v>
      </c>
      <c r="I28" s="4">
        <f>'Balkan2024-Hotel'!$C$21-'Balkan2024-Hotel'!$B$21</f>
        <v>0</v>
      </c>
      <c r="J28" s="5">
        <f>COUNTA('Balkan2024-Hotel'!$G$21:$I$21)</f>
        <v>0</v>
      </c>
      <c r="K28" s="5">
        <f>COUNTIF('Balkan2024-Hotel'!$D$21:$E$21,"Yes")</f>
        <v>0</v>
      </c>
      <c r="L28" s="5">
        <f>IF('Balkan2024-Hotel'!$F$21="Single",60,IF('Balkan2024-Hotel'!$F$21="Double",84,IF('Balkan2024-Hotel'!$F$21="Triple",105,0)))</f>
        <v>0</v>
      </c>
      <c r="M28" s="4">
        <f>(Sheet1!J28*Sheet1!K28)*15</f>
        <v>0</v>
      </c>
      <c r="N28" s="4">
        <f>IF('Balkan2024-Hotel'!$G$21&lt;&gt;"",(Sheet1!L28+Sheet1!M28)*Sheet1!I28,0)</f>
        <v>0</v>
      </c>
      <c r="P28" t="b">
        <f>IF('Balkan2024-Hotel'!F21&lt;&gt;"",TRUE,FALSE)</f>
        <v>0</v>
      </c>
      <c r="Q28" t="b">
        <f>IF(AND('Balkan2024-Hotel'!F21&lt;&gt;"",OR('Balkan2024-Hotel'!F21="Double",'Balkan2024-Hotel'!F21="Triple")),TRUE,FALSE)</f>
        <v>0</v>
      </c>
      <c r="R28" t="b">
        <f>IF(AND('Balkan2024-Hotel'!F21&lt;&gt;"",'Balkan2024-Hotel'!F21="Triple"),TRUE,FALSE)</f>
        <v>0</v>
      </c>
    </row>
    <row r="29" spans="2:18" x14ac:dyDescent="0.3">
      <c r="I29" s="4">
        <f>'Balkan2024-Hotel'!$C$22-'Balkan2024-Hotel'!$B$22</f>
        <v>0</v>
      </c>
      <c r="J29" s="5">
        <f>COUNTA('Balkan2024-Hotel'!$G$22:$I$22)</f>
        <v>0</v>
      </c>
      <c r="K29" s="5">
        <f>COUNTIF('Balkan2024-Hotel'!$D$22:$E$22,"Yes")</f>
        <v>0</v>
      </c>
      <c r="L29" s="5">
        <f>IF('Balkan2024-Hotel'!$F$22="Single",60,IF('Balkan2024-Hotel'!$F$22="Double",84,IF('Balkan2024-Hotel'!$F$22="Triple",105,0)))</f>
        <v>0</v>
      </c>
      <c r="M29" s="4">
        <f>(Sheet1!J29*Sheet1!K29)*15</f>
        <v>0</v>
      </c>
      <c r="N29" s="4">
        <f>IF('Balkan2024-Hotel'!$G$22&lt;&gt;"",(Sheet1!L29+Sheet1!M29)*Sheet1!I29,0)</f>
        <v>0</v>
      </c>
      <c r="P29" t="b">
        <f>IF('Balkan2024-Hotel'!F22&lt;&gt;"",TRUE,FALSE)</f>
        <v>0</v>
      </c>
      <c r="Q29" t="b">
        <f>IF(AND('Balkan2024-Hotel'!F22&lt;&gt;"",OR('Balkan2024-Hotel'!F22="Double",'Balkan2024-Hotel'!F22="Triple")),TRUE,FALSE)</f>
        <v>0</v>
      </c>
      <c r="R29" t="b">
        <f>IF(AND('Balkan2024-Hotel'!F22&lt;&gt;"",'Balkan2024-Hotel'!F22="Triple"),TRUE,FALSE)</f>
        <v>0</v>
      </c>
    </row>
    <row r="30" spans="2:18" x14ac:dyDescent="0.3">
      <c r="I30" s="4">
        <f>'Balkan2024-Hotel'!$C$23-'Balkan2024-Hotel'!$B$23</f>
        <v>0</v>
      </c>
      <c r="J30" s="5">
        <f>COUNTA('Balkan2024-Hotel'!$G$23:$I$23)</f>
        <v>0</v>
      </c>
      <c r="K30" s="5">
        <f>COUNTIF('Balkan2024-Hotel'!$D$23:$E$23,"Yes")</f>
        <v>0</v>
      </c>
      <c r="L30" s="5">
        <f>IF('Balkan2024-Hotel'!$F$23="Single",60,IF('Balkan2024-Hotel'!$F$23="Double",84,IF('Balkan2024-Hotel'!$F$23="Triple",105,0)))</f>
        <v>0</v>
      </c>
      <c r="M30" s="4">
        <f>(Sheet1!J30*Sheet1!K30)*15</f>
        <v>0</v>
      </c>
      <c r="N30" s="4">
        <f>IF('Balkan2024-Hotel'!$G$23&lt;&gt;"",(Sheet1!L30+Sheet1!M30)*Sheet1!I30,0)</f>
        <v>0</v>
      </c>
      <c r="P30" t="b">
        <f>IF('Balkan2024-Hotel'!F23&lt;&gt;"",TRUE,FALSE)</f>
        <v>0</v>
      </c>
      <c r="Q30" t="b">
        <f>IF(AND('Balkan2024-Hotel'!F23&lt;&gt;"",OR('Balkan2024-Hotel'!F23="Double",'Balkan2024-Hotel'!F23="Triple")),TRUE,FALSE)</f>
        <v>0</v>
      </c>
      <c r="R30" t="b">
        <f>IF(AND('Balkan2024-Hotel'!F23&lt;&gt;"",'Balkan2024-Hotel'!F23="Triple"),TRUE,FALSE)</f>
        <v>0</v>
      </c>
    </row>
    <row r="31" spans="2:18" x14ac:dyDescent="0.3">
      <c r="I31" s="4">
        <f>'Balkan2024-Hotel'!$C$24-'Balkan2024-Hotel'!$B$24</f>
        <v>0</v>
      </c>
      <c r="J31" s="5">
        <f>COUNTA('Balkan2024-Hotel'!$G$24:$I$24)</f>
        <v>0</v>
      </c>
      <c r="K31" s="5">
        <f>COUNTIF('Balkan2024-Hotel'!$D$24:$E$24,"Yes")</f>
        <v>0</v>
      </c>
      <c r="L31" s="5">
        <f>IF('Balkan2024-Hotel'!$F$24="Single",60,IF('Balkan2024-Hotel'!$F$24="Double",84,IF('Balkan2024-Hotel'!$F$24="Triple",105,0)))</f>
        <v>0</v>
      </c>
      <c r="M31" s="4">
        <f>(Sheet1!J31*Sheet1!K31)*15</f>
        <v>0</v>
      </c>
      <c r="N31" s="4">
        <f>IF('Balkan2024-Hotel'!$G$24&lt;&gt;"",(Sheet1!L31+Sheet1!M31)*Sheet1!I31,0)</f>
        <v>0</v>
      </c>
      <c r="P31" t="b">
        <f>IF('Balkan2024-Hotel'!F24&lt;&gt;"",TRUE,FALSE)</f>
        <v>0</v>
      </c>
      <c r="Q31" t="b">
        <f>IF(AND('Balkan2024-Hotel'!F24&lt;&gt;"",OR('Balkan2024-Hotel'!F24="Double",'Balkan2024-Hotel'!F24="Triple")),TRUE,FALSE)</f>
        <v>0</v>
      </c>
      <c r="R31" t="b">
        <f>IF(AND('Balkan2024-Hotel'!F24&lt;&gt;"",'Balkan2024-Hotel'!F24="Triple"),TRUE,FALSE)</f>
        <v>0</v>
      </c>
    </row>
    <row r="32" spans="2:18" x14ac:dyDescent="0.3">
      <c r="H32">
        <v>25</v>
      </c>
      <c r="I32" s="4">
        <f>'Balkan2024-Hotel'!$C$25-'Balkan2024-Hotel'!$B$25</f>
        <v>0</v>
      </c>
      <c r="J32" s="5">
        <f>COUNTA('Balkan2024-Hotel'!$G$25:$I$25)</f>
        <v>0</v>
      </c>
      <c r="K32" s="5">
        <f>COUNTIF('Balkan2024-Hotel'!$D$25:$E$25,"Yes")</f>
        <v>0</v>
      </c>
      <c r="L32" s="5">
        <f>IF('Balkan2024-Hotel'!$F$25="Single",60,IF('Balkan2024-Hotel'!$F$25="Double",84,IF('Balkan2024-Hotel'!$F$25="Triple",105,0)))</f>
        <v>0</v>
      </c>
      <c r="M32" s="4">
        <f>(Sheet1!J32*Sheet1!K32)*15</f>
        <v>0</v>
      </c>
      <c r="N32" s="4">
        <f>IF('Balkan2024-Hotel'!$G$25&lt;&gt;"",(Sheet1!L32+Sheet1!M32)*Sheet1!I32,0)</f>
        <v>0</v>
      </c>
      <c r="P32" t="b">
        <f>IF('Balkan2024-Hotel'!F25&lt;&gt;"",TRUE,FALSE)</f>
        <v>0</v>
      </c>
      <c r="Q32" t="b">
        <f>IF(AND('Balkan2024-Hotel'!F25&lt;&gt;"",OR('Balkan2024-Hotel'!F25="Double",'Balkan2024-Hotel'!F25="Triple")),TRUE,FALSE)</f>
        <v>0</v>
      </c>
      <c r="R32" t="b">
        <f>IF(AND('Balkan2024-Hotel'!F25&lt;&gt;"",'Balkan2024-Hotel'!F25="Triple"),TRUE,FALSE)</f>
        <v>0</v>
      </c>
    </row>
    <row r="33" spans="8:18" x14ac:dyDescent="0.3">
      <c r="H33">
        <v>26</v>
      </c>
      <c r="I33" s="4">
        <f>'Balkan2024-Hotel'!$C$26-'Balkan2024-Hotel'!$B$26</f>
        <v>0</v>
      </c>
      <c r="J33" s="5">
        <f>COUNTA('Balkan2024-Hotel'!$G$26:$I$26)</f>
        <v>0</v>
      </c>
      <c r="K33" s="5">
        <f>COUNTIF('Balkan2024-Hotel'!$D$26:$E$26,"Yes")</f>
        <v>0</v>
      </c>
      <c r="L33" s="5">
        <f>IF('Balkan2024-Hotel'!$F$26="Single",60,IF('Balkan2024-Hotel'!$F$26="Double",84,IF('Balkan2024-Hotel'!$F$26="Triple",105,0)))</f>
        <v>0</v>
      </c>
      <c r="M33" s="4">
        <f>(Sheet1!J33*Sheet1!K33)*15</f>
        <v>0</v>
      </c>
      <c r="N33" s="4">
        <f>IF('Balkan2024-Hotel'!$G$26&lt;&gt;"",(Sheet1!L33+Sheet1!M33)*Sheet1!I33,0)</f>
        <v>0</v>
      </c>
      <c r="P33" t="b">
        <f>IF('Balkan2024-Hotel'!F26&lt;&gt;"",TRUE,FALSE)</f>
        <v>0</v>
      </c>
      <c r="Q33" t="b">
        <f>IF(AND('Balkan2024-Hotel'!F26&lt;&gt;"",OR('Balkan2024-Hotel'!F26="Double",'Balkan2024-Hotel'!F26="Triple")),TRUE,FALSE)</f>
        <v>0</v>
      </c>
      <c r="R33" t="b">
        <f>IF(AND('Balkan2024-Hotel'!F26&lt;&gt;"",'Balkan2024-Hotel'!F26="Triple"),TRUE,FALSE)</f>
        <v>0</v>
      </c>
    </row>
    <row r="34" spans="8:18" x14ac:dyDescent="0.3">
      <c r="H34">
        <v>27</v>
      </c>
      <c r="I34" s="4">
        <f>'Balkan2024-Hotel'!$C$27-'Balkan2024-Hotel'!$B$27</f>
        <v>0</v>
      </c>
      <c r="J34" s="5">
        <f>COUNTA('Balkan2024-Hotel'!$G$27:$I$27)</f>
        <v>0</v>
      </c>
      <c r="K34" s="5">
        <f>COUNTIF('Balkan2024-Hotel'!$D$27:$E$27,"Yes")</f>
        <v>0</v>
      </c>
      <c r="L34" s="5">
        <f>IF('Balkan2024-Hotel'!$F$27="Single",60,IF('Balkan2024-Hotel'!$F$27="Double",84,IF('Balkan2024-Hotel'!$F$27="Triple",105,0)))</f>
        <v>0</v>
      </c>
      <c r="M34" s="4">
        <f>(Sheet1!J34*Sheet1!K34)*15</f>
        <v>0</v>
      </c>
      <c r="N34" s="4">
        <f>IF('Balkan2024-Hotel'!$G$27&lt;&gt;"",(Sheet1!L34+Sheet1!M34)*Sheet1!I34,0)</f>
        <v>0</v>
      </c>
      <c r="P34" t="b">
        <f>IF('Balkan2024-Hotel'!F27&lt;&gt;"",TRUE,FALSE)</f>
        <v>0</v>
      </c>
      <c r="Q34" t="b">
        <f>IF(AND('Balkan2024-Hotel'!F27&lt;&gt;"",OR('Balkan2024-Hotel'!F27="Double",'Balkan2024-Hotel'!F27="Triple")),TRUE,FALSE)</f>
        <v>0</v>
      </c>
      <c r="R34" t="b">
        <f>IF(AND('Balkan2024-Hotel'!F27&lt;&gt;"",'Balkan2024-Hotel'!F27="Triple"),TRUE,FALSE)</f>
        <v>0</v>
      </c>
    </row>
    <row r="35" spans="8:18" x14ac:dyDescent="0.3">
      <c r="H35">
        <v>28</v>
      </c>
      <c r="I35" s="4">
        <f>'Balkan2024-Hotel'!$C$28-'Balkan2024-Hotel'!$B$28</f>
        <v>0</v>
      </c>
      <c r="J35" s="5">
        <f>COUNTA('Balkan2024-Hotel'!$G$28:$I$28)</f>
        <v>0</v>
      </c>
      <c r="K35" s="5">
        <f>COUNTIF('Balkan2024-Hotel'!$D$28:$E$28,"Yes")</f>
        <v>0</v>
      </c>
      <c r="L35" s="5">
        <f>IF('Balkan2024-Hotel'!$F$28="Single",60,IF('Balkan2024-Hotel'!$F$28="Double",84,IF('Balkan2024-Hotel'!$F$28="Triple",105,0)))</f>
        <v>0</v>
      </c>
      <c r="M35" s="4">
        <f>(Sheet1!J35*Sheet1!K35)*15</f>
        <v>0</v>
      </c>
      <c r="N35" s="4">
        <f>IF('Balkan2024-Hotel'!$G$28&lt;&gt;"",(Sheet1!L35+Sheet1!M35)*Sheet1!I35,0)</f>
        <v>0</v>
      </c>
      <c r="P35" t="b">
        <f>IF('Balkan2024-Hotel'!F28&lt;&gt;"",TRUE,FALSE)</f>
        <v>0</v>
      </c>
      <c r="Q35" t="b">
        <f>IF(AND('Balkan2024-Hotel'!F28&lt;&gt;"",OR('Balkan2024-Hotel'!F28="Double",'Balkan2024-Hotel'!F28="Triple")),TRUE,FALSE)</f>
        <v>0</v>
      </c>
      <c r="R35" t="b">
        <f>IF(AND('Balkan2024-Hotel'!F28&lt;&gt;"",'Balkan2024-Hotel'!F28="Triple"),TRUE,FALSE)</f>
        <v>0</v>
      </c>
    </row>
    <row r="36" spans="8:18" x14ac:dyDescent="0.3">
      <c r="H36">
        <v>29</v>
      </c>
      <c r="I36" s="4">
        <f>'Balkan2024-Hotel'!$C$29-'Balkan2024-Hotel'!$B$29</f>
        <v>0</v>
      </c>
      <c r="J36" s="5">
        <f>COUNTA('Balkan2024-Hotel'!$G$29:$I$29)</f>
        <v>0</v>
      </c>
      <c r="K36" s="5">
        <f>COUNTIF('Balkan2024-Hotel'!$D$29:$E$29,"Yes")</f>
        <v>0</v>
      </c>
      <c r="L36" s="5">
        <f>IF('Balkan2024-Hotel'!$F$29="Single",60,IF('Balkan2024-Hotel'!$F$29="Double",84,IF('Balkan2024-Hotel'!$F$29="Triple",105,0)))</f>
        <v>0</v>
      </c>
      <c r="M36" s="4">
        <f>(Sheet1!J36*Sheet1!K36)*15</f>
        <v>0</v>
      </c>
      <c r="N36" s="4">
        <f>IF('Balkan2024-Hotel'!$G$29&lt;&gt;"",(Sheet1!L36+Sheet1!M36)*Sheet1!I36,0)</f>
        <v>0</v>
      </c>
      <c r="P36" t="b">
        <f>IF('Balkan2024-Hotel'!F29&lt;&gt;"",TRUE,FALSE)</f>
        <v>0</v>
      </c>
      <c r="Q36" t="b">
        <f>IF(AND('Balkan2024-Hotel'!F29&lt;&gt;"",OR('Balkan2024-Hotel'!F29="Double",'Balkan2024-Hotel'!F29="Triple")),TRUE,FALSE)</f>
        <v>0</v>
      </c>
      <c r="R36" t="b">
        <f>IF(AND('Balkan2024-Hotel'!F29&lt;&gt;"",'Balkan2024-Hotel'!F29="Triple"),TRUE,FALSE)</f>
        <v>0</v>
      </c>
    </row>
    <row r="37" spans="8:18" x14ac:dyDescent="0.3">
      <c r="H37">
        <v>30</v>
      </c>
      <c r="I37" s="4">
        <f>'Balkan2024-Hotel'!$C$30-'Balkan2024-Hotel'!$B$30</f>
        <v>0</v>
      </c>
      <c r="J37" s="5">
        <f>COUNTA('Balkan2024-Hotel'!$G$30:$I$30)</f>
        <v>0</v>
      </c>
      <c r="K37" s="5">
        <f>COUNTIF('Balkan2024-Hotel'!$D$30:$E$30,"Yes")</f>
        <v>0</v>
      </c>
      <c r="L37" s="5">
        <f>IF('Balkan2024-Hotel'!$F$30="Single",60,IF('Balkan2024-Hotel'!$F$30="Double",84,IF('Balkan2024-Hotel'!$F$30="Triple",105,0)))</f>
        <v>0</v>
      </c>
      <c r="M37" s="4">
        <f>(Sheet1!J37*Sheet1!K37)*15</f>
        <v>0</v>
      </c>
      <c r="N37" s="4">
        <f>IF('Balkan2024-Hotel'!$G$30&lt;&gt;"",(Sheet1!L37+Sheet1!M37)*Sheet1!I37,0)</f>
        <v>0</v>
      </c>
      <c r="P37" t="b">
        <f>IF('Balkan2024-Hotel'!F30&lt;&gt;"",TRUE,FALSE)</f>
        <v>0</v>
      </c>
      <c r="Q37" t="b">
        <f>IF(AND('Balkan2024-Hotel'!F30&lt;&gt;"",OR('Balkan2024-Hotel'!F30="Double",'Balkan2024-Hotel'!F30="Triple")),TRUE,FALSE)</f>
        <v>0</v>
      </c>
      <c r="R37" t="b">
        <f>IF(AND('Balkan2024-Hotel'!F30&lt;&gt;"",'Balkan2024-Hotel'!F30="Triple"),TRUE,FALSE)</f>
        <v>0</v>
      </c>
    </row>
    <row r="38" spans="8:18" x14ac:dyDescent="0.3">
      <c r="H38">
        <v>31</v>
      </c>
      <c r="I38" s="4">
        <f>'Balkan2024-Hotel'!$C$31-'Balkan2024-Hotel'!$B$31</f>
        <v>0</v>
      </c>
      <c r="J38" s="5">
        <f>COUNTA('Balkan2024-Hotel'!$G$31:$I$31)</f>
        <v>0</v>
      </c>
      <c r="K38" s="5">
        <f>COUNTIF('Balkan2024-Hotel'!$D$31:$E$31,"Yes")</f>
        <v>0</v>
      </c>
      <c r="L38" s="5">
        <f>IF('Balkan2024-Hotel'!$F$31="Single",60,IF('Balkan2024-Hotel'!$F$31="Double",84,IF('Balkan2024-Hotel'!$F$31="Triple",105,0)))</f>
        <v>0</v>
      </c>
      <c r="M38" s="4">
        <f>(Sheet1!J38*Sheet1!K38)*15</f>
        <v>0</v>
      </c>
      <c r="N38" s="4">
        <f>IF('Balkan2024-Hotel'!$G$31&lt;&gt;"",(Sheet1!L38+Sheet1!M38)*Sheet1!I38,0)</f>
        <v>0</v>
      </c>
      <c r="P38" t="b">
        <f>IF('Balkan2024-Hotel'!F31&lt;&gt;"",TRUE,FALSE)</f>
        <v>0</v>
      </c>
      <c r="Q38" t="b">
        <f>IF(AND('Balkan2024-Hotel'!F31&lt;&gt;"",OR('Balkan2024-Hotel'!F31="Double",'Balkan2024-Hotel'!F31="Triple")),TRUE,FALSE)</f>
        <v>0</v>
      </c>
      <c r="R38" t="b">
        <f>IF(AND('Balkan2024-Hotel'!F31&lt;&gt;"",'Balkan2024-Hotel'!F31="Triple"),TRUE,FALSE)</f>
        <v>0</v>
      </c>
    </row>
    <row r="39" spans="8:18" x14ac:dyDescent="0.3">
      <c r="H39">
        <v>32</v>
      </c>
      <c r="I39" s="4">
        <f>'Balkan2024-Hotel'!$C$32-'Balkan2024-Hotel'!$B$32</f>
        <v>0</v>
      </c>
      <c r="J39" s="5">
        <f>COUNTA('Balkan2024-Hotel'!$G$32:$I$32)</f>
        <v>0</v>
      </c>
      <c r="K39" s="5">
        <f>COUNTIF('Balkan2024-Hotel'!$D$32:$E$32,"Yes")</f>
        <v>0</v>
      </c>
      <c r="L39" s="5">
        <f>IF('Balkan2024-Hotel'!$F$32="Single",60,IF('Balkan2024-Hotel'!$F$32="Double",84,IF('Balkan2024-Hotel'!$F$32="Triple",105,0)))</f>
        <v>0</v>
      </c>
      <c r="M39" s="4">
        <f>(Sheet1!J39*Sheet1!K39)*15</f>
        <v>0</v>
      </c>
      <c r="N39" s="4">
        <f>IF('Balkan2024-Hotel'!$G$32&lt;&gt;"",(Sheet1!L39+Sheet1!M39)*Sheet1!I39,0)</f>
        <v>0</v>
      </c>
      <c r="P39" t="b">
        <f>IF('Balkan2024-Hotel'!F32&lt;&gt;"",TRUE,FALSE)</f>
        <v>0</v>
      </c>
      <c r="Q39" t="b">
        <f>IF(AND('Balkan2024-Hotel'!F32&lt;&gt;"",OR('Balkan2024-Hotel'!F32="Double",'Balkan2024-Hotel'!F32="Triple")),TRUE,FALSE)</f>
        <v>0</v>
      </c>
      <c r="R39" t="b">
        <f>IF(AND('Balkan2024-Hotel'!F32&lt;&gt;"",'Balkan2024-Hotel'!F32="Triple"),TRUE,FALSE)</f>
        <v>0</v>
      </c>
    </row>
    <row r="40" spans="8:18" x14ac:dyDescent="0.3">
      <c r="H40">
        <v>33</v>
      </c>
      <c r="I40" s="4">
        <f>'Balkan2024-Hotel'!$C$33-'Balkan2024-Hotel'!$B$33</f>
        <v>0</v>
      </c>
      <c r="J40" s="5">
        <f>COUNTA('Balkan2024-Hotel'!$G$33:$I$33)</f>
        <v>0</v>
      </c>
      <c r="K40" s="5">
        <f>COUNTIF('Balkan2024-Hotel'!$D$33:$E$33,"Yes")</f>
        <v>0</v>
      </c>
      <c r="L40" s="5">
        <f>IF('Balkan2024-Hotel'!$F$33="Single",60,IF('Balkan2024-Hotel'!$F$33="Double",84,IF('Balkan2024-Hotel'!$F$33="Triple",105,0)))</f>
        <v>0</v>
      </c>
      <c r="M40" s="4">
        <f>(Sheet1!J40*Sheet1!K40)*15</f>
        <v>0</v>
      </c>
      <c r="N40" s="4">
        <f>IF('Balkan2024-Hotel'!$G$33&lt;&gt;"",(Sheet1!L40+Sheet1!M40)*Sheet1!I40,0)</f>
        <v>0</v>
      </c>
      <c r="P40" t="b">
        <f>IF('Balkan2024-Hotel'!F33&lt;&gt;"",TRUE,FALSE)</f>
        <v>0</v>
      </c>
      <c r="Q40" t="b">
        <f>IF(AND('Balkan2024-Hotel'!F33&lt;&gt;"",OR('Balkan2024-Hotel'!F33="Double",'Balkan2024-Hotel'!F33="Triple")),TRUE,FALSE)</f>
        <v>0</v>
      </c>
      <c r="R40" t="b">
        <f>IF(AND('Balkan2024-Hotel'!F33&lt;&gt;"",'Balkan2024-Hotel'!F33="Triple"),TRUE,FALSE)</f>
        <v>0</v>
      </c>
    </row>
    <row r="41" spans="8:18" x14ac:dyDescent="0.3">
      <c r="H41">
        <v>34</v>
      </c>
      <c r="I41" s="4">
        <f>'Balkan2024-Hotel'!$C$34-'Balkan2024-Hotel'!$B$34</f>
        <v>0</v>
      </c>
      <c r="J41" s="5">
        <f>COUNTA('Balkan2024-Hotel'!$G$34:$I$34)</f>
        <v>0</v>
      </c>
      <c r="K41" s="5">
        <f>COUNTIF('Balkan2024-Hotel'!$D$34:$E$34,"Yes")</f>
        <v>0</v>
      </c>
      <c r="L41" s="5">
        <f>IF('Balkan2024-Hotel'!$F$34="Single",60,IF('Balkan2024-Hotel'!$F$34="Double",84,IF('Balkan2024-Hotel'!$F$34="Triple",105,0)))</f>
        <v>0</v>
      </c>
      <c r="M41" s="4">
        <f>(Sheet1!J41*Sheet1!K41)*15</f>
        <v>0</v>
      </c>
      <c r="N41" s="4">
        <f>IF('Balkan2024-Hotel'!$G$34&lt;&gt;"",(Sheet1!L41+Sheet1!M41)*Sheet1!I41,0)</f>
        <v>0</v>
      </c>
      <c r="P41" t="b">
        <f>IF('Balkan2024-Hotel'!F34&lt;&gt;"",TRUE,FALSE)</f>
        <v>0</v>
      </c>
      <c r="Q41" t="b">
        <f>IF(AND('Balkan2024-Hotel'!F34&lt;&gt;"",OR('Balkan2024-Hotel'!F34="Double",'Balkan2024-Hotel'!F34="Triple")),TRUE,FALSE)</f>
        <v>0</v>
      </c>
      <c r="R41" t="b">
        <f>IF(AND('Balkan2024-Hotel'!F34&lt;&gt;"",'Balkan2024-Hotel'!F34="Triple"),TRUE,FALSE)</f>
        <v>0</v>
      </c>
    </row>
    <row r="42" spans="8:18" x14ac:dyDescent="0.3">
      <c r="I42" s="4">
        <f>'Balkan2024-Hotel'!$C$35-'Balkan2024-Hotel'!$B$35</f>
        <v>0</v>
      </c>
      <c r="J42" s="5">
        <f>COUNTA('Balkan2024-Hotel'!$G$35:$I$35)</f>
        <v>0</v>
      </c>
      <c r="K42" s="5">
        <f>COUNTIF('Balkan2024-Hotel'!$D$35:$E$35,"Yes")</f>
        <v>0</v>
      </c>
      <c r="L42" s="5">
        <f>IF('Balkan2024-Hotel'!$F$35="Single",60,IF('Balkan2024-Hotel'!$F$35="Double",84,IF('Balkan2024-Hotel'!$F$35="Triple",105,0)))</f>
        <v>0</v>
      </c>
      <c r="M42" s="4">
        <f>(Sheet1!J42*Sheet1!K42)*15</f>
        <v>0</v>
      </c>
      <c r="N42" s="4">
        <f>IF('Balkan2024-Hotel'!$G$35&lt;&gt;"",(Sheet1!L42+Sheet1!M42)*Sheet1!I42,0)</f>
        <v>0</v>
      </c>
      <c r="P42" t="b">
        <f>IF('Balkan2024-Hotel'!F35&lt;&gt;"",TRUE,FALSE)</f>
        <v>0</v>
      </c>
      <c r="Q42" t="b">
        <f>IF(AND('Balkan2024-Hotel'!F35&lt;&gt;"",OR('Balkan2024-Hotel'!F35="Double",'Balkan2024-Hotel'!F35="Triple")),TRUE,FALSE)</f>
        <v>0</v>
      </c>
      <c r="R42" t="b">
        <f>IF(AND('Balkan2024-Hotel'!F35&lt;&gt;"",'Balkan2024-Hotel'!F35="Triple"),TRUE,FALSE)</f>
        <v>0</v>
      </c>
    </row>
    <row r="43" spans="8:18" x14ac:dyDescent="0.3">
      <c r="I43" s="4">
        <f>'Balkan2024-Hotel'!$C$36-'Balkan2024-Hotel'!$B$36</f>
        <v>0</v>
      </c>
      <c r="J43" s="5">
        <f>COUNTA('Balkan2024-Hotel'!$G$36:$I$36)</f>
        <v>0</v>
      </c>
      <c r="K43" s="5">
        <f>COUNTIF('Balkan2024-Hotel'!$D$36:$E$36,"Yes")</f>
        <v>0</v>
      </c>
      <c r="L43" s="5">
        <f>IF('Balkan2024-Hotel'!$F$36="Single",60,IF('Balkan2024-Hotel'!$F$36="Double",84,IF('Balkan2024-Hotel'!$F$36="Triple",105,0)))</f>
        <v>0</v>
      </c>
      <c r="M43" s="4">
        <f>(Sheet1!J43*Sheet1!K43)*15</f>
        <v>0</v>
      </c>
      <c r="N43" s="4">
        <f>IF('Balkan2024-Hotel'!$G$36&lt;&gt;"",(Sheet1!L43+Sheet1!M43)*Sheet1!I43,0)</f>
        <v>0</v>
      </c>
      <c r="P43" t="b">
        <f>IF('Balkan2024-Hotel'!F36&lt;&gt;"",TRUE,FALSE)</f>
        <v>0</v>
      </c>
      <c r="Q43" t="b">
        <f>IF(AND('Balkan2024-Hotel'!F36&lt;&gt;"",OR('Balkan2024-Hotel'!F36="Double",'Balkan2024-Hotel'!F36="Triple")),TRUE,FALSE)</f>
        <v>0</v>
      </c>
      <c r="R43" t="b">
        <f>IF(AND('Balkan2024-Hotel'!F36&lt;&gt;"",'Balkan2024-Hotel'!F36="Triple"),TRUE,FALSE)</f>
        <v>0</v>
      </c>
    </row>
    <row r="44" spans="8:18" x14ac:dyDescent="0.3">
      <c r="I44" s="4">
        <f>'Balkan2024-Hotel'!$C$37-'Balkan2024-Hotel'!$B$37</f>
        <v>0</v>
      </c>
      <c r="J44" s="5">
        <f>COUNTA('Balkan2024-Hotel'!$G$37:$I$37)</f>
        <v>0</v>
      </c>
      <c r="K44" s="5">
        <f>COUNTIF('Balkan2024-Hotel'!$D$37:$E$37,"Yes")</f>
        <v>0</v>
      </c>
      <c r="L44" s="5">
        <f>IF('Balkan2024-Hotel'!$F$37="Single",60,IF('Balkan2024-Hotel'!$F$37="Double",84,IF('Balkan2024-Hotel'!$F$37="Triple",105,0)))</f>
        <v>0</v>
      </c>
      <c r="M44" s="4">
        <f>(Sheet1!J44*Sheet1!K44)*15</f>
        <v>0</v>
      </c>
      <c r="N44" s="4">
        <f>IF('Balkan2024-Hotel'!$G$37&lt;&gt;"",(Sheet1!L44+Sheet1!M44)*Sheet1!I44,0)</f>
        <v>0</v>
      </c>
      <c r="P44" t="b">
        <f>IF('Balkan2024-Hotel'!F37&lt;&gt;"",TRUE,FALSE)</f>
        <v>0</v>
      </c>
      <c r="Q44" t="b">
        <f>IF(AND('Balkan2024-Hotel'!F37&lt;&gt;"",OR('Balkan2024-Hotel'!F37="Double",'Balkan2024-Hotel'!F37="Triple")),TRUE,FALSE)</f>
        <v>0</v>
      </c>
      <c r="R44" t="b">
        <f>IF(AND('Balkan2024-Hotel'!F37&lt;&gt;"",'Balkan2024-Hotel'!F37="Triple"),TRUE,FALSE)</f>
        <v>0</v>
      </c>
    </row>
    <row r="45" spans="8:18" x14ac:dyDescent="0.3">
      <c r="I45" s="4">
        <f>'Balkan2024-Hotel'!$C$38-'Balkan2024-Hotel'!$B$38</f>
        <v>0</v>
      </c>
      <c r="J45" s="5">
        <f>COUNTA('Balkan2024-Hotel'!$G$38:$I$38)</f>
        <v>0</v>
      </c>
      <c r="K45" s="5">
        <f>COUNTIF('Balkan2024-Hotel'!$D$38:$E$38,"Yes")</f>
        <v>0</v>
      </c>
      <c r="L45" s="5">
        <f>IF('Balkan2024-Hotel'!$F$38="Single",60,IF('Balkan2024-Hotel'!$F$38="Double",84,IF('Balkan2024-Hotel'!$F$38="Triple",105,0)))</f>
        <v>0</v>
      </c>
      <c r="M45" s="4">
        <f>(Sheet1!J45*Sheet1!K45)*15</f>
        <v>0</v>
      </c>
      <c r="N45" s="4">
        <f>IF('Balkan2024-Hotel'!$G$38&lt;&gt;"",(Sheet1!L45+Sheet1!M45)*Sheet1!I45,0)</f>
        <v>0</v>
      </c>
      <c r="P45" t="b">
        <f>IF('Balkan2024-Hotel'!F38&lt;&gt;"",TRUE,FALSE)</f>
        <v>0</v>
      </c>
      <c r="Q45" t="b">
        <f>IF(AND('Balkan2024-Hotel'!F38&lt;&gt;"",OR('Balkan2024-Hotel'!F38="Double",'Balkan2024-Hotel'!F38="Triple")),TRUE,FALSE)</f>
        <v>0</v>
      </c>
      <c r="R45" t="b">
        <f>IF(AND('Balkan2024-Hotel'!F38&lt;&gt;"",'Balkan2024-Hotel'!F38="Triple"),TRUE,FALSE)</f>
        <v>0</v>
      </c>
    </row>
    <row r="46" spans="8:18" x14ac:dyDescent="0.3">
      <c r="I46" s="4">
        <f>'Balkan2024-Hotel'!$C$39-'Balkan2024-Hotel'!$B$39</f>
        <v>0</v>
      </c>
      <c r="J46" s="5">
        <f>COUNTA('Balkan2024-Hotel'!$G$39:$I$39)</f>
        <v>0</v>
      </c>
      <c r="K46" s="5">
        <f>COUNTIF('Balkan2024-Hotel'!$D$39:$E$39,"Yes")</f>
        <v>0</v>
      </c>
      <c r="L46" s="5">
        <f>IF('Balkan2024-Hotel'!$F$39="Single",60,IF('Balkan2024-Hotel'!$F$39="Double",84,IF('Balkan2024-Hotel'!$F$39="Triple",105,0)))</f>
        <v>0</v>
      </c>
      <c r="M46" s="4">
        <f>(Sheet1!J46*Sheet1!K46)*15</f>
        <v>0</v>
      </c>
      <c r="N46" s="4">
        <f>IF('Balkan2024-Hotel'!$G$39&lt;&gt;"",(Sheet1!L46+Sheet1!M46)*Sheet1!I46,0)</f>
        <v>0</v>
      </c>
      <c r="P46" t="b">
        <f>IF('Balkan2024-Hotel'!F39&lt;&gt;"",TRUE,FALSE)</f>
        <v>0</v>
      </c>
      <c r="Q46" t="b">
        <f>IF(AND('Balkan2024-Hotel'!F39&lt;&gt;"",OR('Balkan2024-Hotel'!F39="Double",'Balkan2024-Hotel'!F39="Triple")),TRUE,FALSE)</f>
        <v>0</v>
      </c>
      <c r="R46" t="b">
        <f>IF(AND('Balkan2024-Hotel'!F39&lt;&gt;"",'Balkan2024-Hotel'!F39="Triple"),TRUE,FALSE)</f>
        <v>0</v>
      </c>
    </row>
    <row r="47" spans="8:18" x14ac:dyDescent="0.3">
      <c r="I47" s="4">
        <f>'Balkan2024-Hotel'!$C$40-'Balkan2024-Hotel'!$B$40</f>
        <v>0</v>
      </c>
      <c r="J47" s="5">
        <f>COUNTA('Balkan2024-Hotel'!$G$40:$I$40)</f>
        <v>0</v>
      </c>
      <c r="K47" s="5">
        <f>COUNTIF('Balkan2024-Hotel'!$D$40:$E$40,"Yes")</f>
        <v>0</v>
      </c>
      <c r="L47" s="5">
        <f>IF('Balkan2024-Hotel'!$F$40="Single",60,IF('Balkan2024-Hotel'!$F$40="Double",84,IF('Balkan2024-Hotel'!$F$40="Triple",105,0)))</f>
        <v>0</v>
      </c>
      <c r="M47" s="4">
        <f>(Sheet1!J47*Sheet1!K47)*15</f>
        <v>0</v>
      </c>
      <c r="N47" s="4">
        <f>IF('Balkan2024-Hotel'!$G$40&lt;&gt;"",(Sheet1!L47+Sheet1!M47)*Sheet1!I47,0)</f>
        <v>0</v>
      </c>
      <c r="P47" t="b">
        <f>IF('Balkan2024-Hotel'!F40&lt;&gt;"",TRUE,FALSE)</f>
        <v>0</v>
      </c>
      <c r="Q47" t="b">
        <f>IF(AND('Balkan2024-Hotel'!F40&lt;&gt;"",OR('Balkan2024-Hotel'!F40="Double",'Balkan2024-Hotel'!F40="Triple")),TRUE,FALSE)</f>
        <v>0</v>
      </c>
      <c r="R47" t="b">
        <f>IF(AND('Balkan2024-Hotel'!F40&lt;&gt;"",'Balkan2024-Hotel'!F40="Triple"),TRUE,FALSE)</f>
        <v>0</v>
      </c>
    </row>
    <row r="48" spans="8:18" x14ac:dyDescent="0.3">
      <c r="I48" s="4">
        <f>'Balkan2024-Hotel'!$C$41-'Balkan2024-Hotel'!$B$41</f>
        <v>0</v>
      </c>
      <c r="J48" s="5">
        <f>COUNTA('Balkan2024-Hotel'!$G$41:$I$41)</f>
        <v>0</v>
      </c>
      <c r="K48" s="5">
        <f>COUNTIF('Balkan2024-Hotel'!$D$41:$E$41,"Yes")</f>
        <v>0</v>
      </c>
      <c r="L48" s="5">
        <f>IF('Balkan2024-Hotel'!$F$41="Single",60,IF('Balkan2024-Hotel'!$F$41="Double",84,IF('Balkan2024-Hotel'!$F$41="Triple",105,0)))</f>
        <v>0</v>
      </c>
      <c r="M48" s="4">
        <f>(Sheet1!J48*Sheet1!K48)*15</f>
        <v>0</v>
      </c>
      <c r="N48" s="4">
        <f>IF('Balkan2024-Hotel'!$G$41&lt;&gt;"",(Sheet1!L48+Sheet1!M48)*Sheet1!I48,0)</f>
        <v>0</v>
      </c>
      <c r="P48" t="b">
        <f>IF('Balkan2024-Hotel'!F41&lt;&gt;"",TRUE,FALSE)</f>
        <v>0</v>
      </c>
      <c r="Q48" t="b">
        <f>IF(AND('Balkan2024-Hotel'!F41&lt;&gt;"",OR('Balkan2024-Hotel'!F41="Double",'Balkan2024-Hotel'!F41="Triple")),TRUE,FALSE)</f>
        <v>0</v>
      </c>
      <c r="R48" t="b">
        <f>IF(AND('Balkan2024-Hotel'!F41&lt;&gt;"",'Balkan2024-Hotel'!F41="Triple"),TRUE,FALSE)</f>
        <v>0</v>
      </c>
    </row>
    <row r="49" spans="9:18" x14ac:dyDescent="0.3">
      <c r="I49" s="4">
        <f>'Balkan2024-Hotel'!$C$42-'Balkan2024-Hotel'!$B$42</f>
        <v>0</v>
      </c>
      <c r="J49" s="5">
        <f>COUNTA('Balkan2024-Hotel'!$G$42:$I$42)</f>
        <v>0</v>
      </c>
      <c r="K49" s="5">
        <f>COUNTIF('Balkan2024-Hotel'!$D$42:$E$42,"Yes")</f>
        <v>0</v>
      </c>
      <c r="L49" s="5">
        <f>IF('Balkan2024-Hotel'!$F$42="Single",60,IF('Balkan2024-Hotel'!$F$42="Double",84,IF('Balkan2024-Hotel'!$F$42="Triple",105,0)))</f>
        <v>0</v>
      </c>
      <c r="M49" s="4">
        <f>(Sheet1!J49*Sheet1!K49)*15</f>
        <v>0</v>
      </c>
      <c r="N49" s="4">
        <f>IF('Balkan2024-Hotel'!$G$42&lt;&gt;"",(Sheet1!L49+Sheet1!M49)*Sheet1!I49,0)</f>
        <v>0</v>
      </c>
      <c r="P49" t="b">
        <f>IF('Balkan2024-Hotel'!F42&lt;&gt;"",TRUE,FALSE)</f>
        <v>0</v>
      </c>
      <c r="Q49" t="b">
        <f>IF(AND('Balkan2024-Hotel'!F42&lt;&gt;"",OR('Balkan2024-Hotel'!F42="Double",'Balkan2024-Hotel'!F42="Triple")),TRUE,FALSE)</f>
        <v>0</v>
      </c>
      <c r="R49" t="b">
        <f>IF(AND('Balkan2024-Hotel'!F42&lt;&gt;"",'Balkan2024-Hotel'!F42="Triple"),TRUE,FALSE)</f>
        <v>0</v>
      </c>
    </row>
    <row r="50" spans="9:18" x14ac:dyDescent="0.3">
      <c r="I50" s="4">
        <f>'Balkan2024-Hotel'!$C$43-'Balkan2024-Hotel'!$B$43</f>
        <v>0</v>
      </c>
      <c r="J50" s="5">
        <f>COUNTA('Balkan2024-Hotel'!$G$43:$I$43)</f>
        <v>0</v>
      </c>
      <c r="K50" s="5">
        <f>COUNTIF('Balkan2024-Hotel'!$D$43:$E$43,"Yes")</f>
        <v>0</v>
      </c>
      <c r="L50" s="5">
        <f>IF('Balkan2024-Hotel'!$F$43="Single",60,IF('Balkan2024-Hotel'!$F$43="Double",84,IF('Balkan2024-Hotel'!$F$43="Triple",105,0)))</f>
        <v>0</v>
      </c>
      <c r="M50" s="4">
        <f>(Sheet1!J50*Sheet1!K50)*15</f>
        <v>0</v>
      </c>
      <c r="N50" s="4">
        <f>IF('Balkan2024-Hotel'!$G$43&lt;&gt;"",(Sheet1!L50+Sheet1!M50)*Sheet1!I50,0)</f>
        <v>0</v>
      </c>
      <c r="P50" t="b">
        <f>IF('Balkan2024-Hotel'!F43&lt;&gt;"",TRUE,FALSE)</f>
        <v>0</v>
      </c>
      <c r="Q50" t="b">
        <f>IF(AND('Balkan2024-Hotel'!F43&lt;&gt;"",OR('Balkan2024-Hotel'!F43="Double",'Balkan2024-Hotel'!F43="Triple")),TRUE,FALSE)</f>
        <v>0</v>
      </c>
      <c r="R50" t="b">
        <f>IF(AND('Balkan2024-Hotel'!F43&lt;&gt;"",'Balkan2024-Hotel'!F43="Triple"),TRUE,FALSE)</f>
        <v>0</v>
      </c>
    </row>
    <row r="51" spans="9:18" x14ac:dyDescent="0.3">
      <c r="I51" s="4">
        <f>'Balkan2024-Hotel'!$C$44-'Balkan2024-Hotel'!$B$44</f>
        <v>0</v>
      </c>
      <c r="J51" s="5">
        <f>COUNTA('Balkan2024-Hotel'!$G$44:$I$44)</f>
        <v>0</v>
      </c>
      <c r="K51" s="5">
        <f>COUNTIF('Balkan2024-Hotel'!$D$44:$E$44,"Yes")</f>
        <v>0</v>
      </c>
      <c r="L51" s="5">
        <f>IF('Balkan2024-Hotel'!$F$44="Single",60,IF('Balkan2024-Hotel'!$F$44="Double",84,IF('Balkan2024-Hotel'!$F$44="Triple",105,0)))</f>
        <v>0</v>
      </c>
      <c r="M51" s="4">
        <f>(Sheet1!J51*Sheet1!K51)*15</f>
        <v>0</v>
      </c>
      <c r="N51" s="4">
        <f>IF('Balkan2024-Hotel'!$G$44&lt;&gt;"",(Sheet1!L51+Sheet1!M51)*Sheet1!I51,0)</f>
        <v>0</v>
      </c>
      <c r="P51" t="b">
        <f>IF('Balkan2024-Hotel'!F44&lt;&gt;"",TRUE,FALSE)</f>
        <v>0</v>
      </c>
      <c r="Q51" t="b">
        <f>IF(AND('Balkan2024-Hotel'!F44&lt;&gt;"",OR('Balkan2024-Hotel'!F44="Double",'Balkan2024-Hotel'!F44="Triple")),TRUE,FALSE)</f>
        <v>0</v>
      </c>
      <c r="R51" t="b">
        <f>IF(AND('Balkan2024-Hotel'!F44&lt;&gt;"",'Balkan2024-Hotel'!F44="Triple"),TRUE,FALSE)</f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Balkan2024-Hotel</vt:lpstr>
      <vt:lpstr>Sheet1</vt:lpstr>
      <vt:lpstr>'Balkan2024-Hotel'!Print_Area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Danov</dc:creator>
  <cp:lastModifiedBy>Mario Danov</cp:lastModifiedBy>
  <cp:lastPrinted>2022-04-10T21:28:02Z</cp:lastPrinted>
  <dcterms:created xsi:type="dcterms:W3CDTF">2015-06-05T18:19:34Z</dcterms:created>
  <dcterms:modified xsi:type="dcterms:W3CDTF">2024-06-11T09:59:42Z</dcterms:modified>
</cp:coreProperties>
</file>